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40" windowHeight="12000"/>
  </bookViews>
  <sheets>
    <sheet name="8月高龄津贴" sheetId="6" r:id="rId1"/>
    <sheet name="Sheet1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<sst xmlns="http://schemas.openxmlformats.org/spreadsheetml/2006/main" count="98" uniqueCount="60">
  <si>
    <r>
      <t xml:space="preserve">   2026  </t>
    </r>
    <r>
      <rPr>
        <sz val="16"/>
        <color rgb="FF000000"/>
        <rFont val="方正小标宋_GBK"/>
        <charset val="134"/>
      </rPr>
      <t>年8月红塔区发放老年人保健（长寿）补助统计表</t>
    </r>
  </si>
  <si>
    <t>填报单位：红塔区民政局                                                                                          填报时间：2026年8月12日</t>
  </si>
  <si>
    <t xml:space="preserve">    
  项目      
单位                         </t>
  </si>
  <si>
    <t>80-89周岁</t>
  </si>
  <si>
    <t>90-99周岁</t>
  </si>
  <si>
    <t>100周岁及以上</t>
  </si>
  <si>
    <t>空巢老人</t>
  </si>
  <si>
    <t>失能老人</t>
  </si>
  <si>
    <t>三无老人</t>
  </si>
  <si>
    <t>五保老人</t>
  </si>
  <si>
    <t>备注</t>
  </si>
  <si>
    <t>人数(人)</t>
  </si>
  <si>
    <t>发放标准(元/月/人)</t>
  </si>
  <si>
    <t>小计金额(元)</t>
  </si>
  <si>
    <t>80岁以上人数(人)</t>
  </si>
  <si>
    <t>合计
金额（元）</t>
  </si>
  <si>
    <t>补助资金(元)</t>
  </si>
  <si>
    <t>玉带街道</t>
  </si>
  <si>
    <t>补发1人应享未享350元</t>
  </si>
  <si>
    <t>凤凰街道</t>
  </si>
  <si>
    <t>补发35人应享未享6150元</t>
  </si>
  <si>
    <t>大营街
街道</t>
  </si>
  <si>
    <t>补发8人应享未享1650元</t>
  </si>
  <si>
    <t>高仓街道</t>
  </si>
  <si>
    <t>春和街道</t>
  </si>
  <si>
    <t>补发4人应享未享1100元</t>
  </si>
  <si>
    <t>北城街道</t>
  </si>
  <si>
    <t>洛河乡</t>
  </si>
  <si>
    <t>小石桥乡</t>
  </si>
  <si>
    <t>玉兴街道</t>
  </si>
  <si>
    <t>补发40人应享未享5300元</t>
  </si>
  <si>
    <t>研和街道</t>
  </si>
  <si>
    <t>补发2人应享未享700元</t>
  </si>
  <si>
    <t>李棋街道</t>
  </si>
  <si>
    <t>补发5人应享未享900元，补发4人未及时提档差额600元</t>
  </si>
  <si>
    <t>区疾控</t>
  </si>
  <si>
    <t>合 计</t>
  </si>
  <si>
    <r>
      <rPr>
        <sz val="16"/>
        <rFont val="黑体"/>
        <charset val="0"/>
      </rPr>
      <t>红塔区民政局</t>
    </r>
    <r>
      <rPr>
        <sz val="16"/>
        <rFont val="宋体"/>
        <charset val="134"/>
      </rPr>
      <t xml:space="preserve"> 2026 </t>
    </r>
    <r>
      <rPr>
        <sz val="16"/>
        <rFont val="黑体"/>
        <charset val="0"/>
      </rPr>
      <t>年8</t>
    </r>
    <r>
      <rPr>
        <sz val="16"/>
        <rFont val="宋体"/>
        <charset val="134"/>
      </rPr>
      <t>月</t>
    </r>
    <r>
      <rPr>
        <sz val="16"/>
        <rFont val="黑体"/>
        <charset val="0"/>
      </rPr>
      <t>80岁及以上老年人高龄津贴“一卡通”汇总表</t>
    </r>
  </si>
  <si>
    <t>单位：红塔区民政局</t>
  </si>
  <si>
    <t>日期：2026年8月12日</t>
  </si>
  <si>
    <t>序号</t>
  </si>
  <si>
    <t>乡（街道）</t>
  </si>
  <si>
    <t>无退休金高 龄 老 人 数 （人）</t>
  </si>
  <si>
    <t>有 退 休 金 高 龄 老 人 数 （人）</t>
  </si>
  <si>
    <t>总人数（人）</t>
  </si>
  <si>
    <t>总发放金额（元）</t>
  </si>
  <si>
    <t>100周岁以上</t>
  </si>
  <si>
    <t>人数（人）</t>
  </si>
  <si>
    <t>发放金额（元）</t>
  </si>
  <si>
    <t>人数   （人）</t>
  </si>
  <si>
    <t>玉带</t>
  </si>
  <si>
    <t>凤凰</t>
  </si>
  <si>
    <t>大营街</t>
  </si>
  <si>
    <t>高仓</t>
  </si>
  <si>
    <t>春和</t>
  </si>
  <si>
    <t>北城</t>
  </si>
  <si>
    <t>玉兴</t>
  </si>
  <si>
    <t>研和</t>
  </si>
  <si>
    <t>李棋</t>
  </si>
  <si>
    <t>总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</si>
</sst>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38">
    <font>
      <sz val="11"/>
      <color rgb="FF000000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color indexed="10"/>
      <name val="宋体"/>
      <charset val="134"/>
    </font>
    <font>
      <sz val="9"/>
      <color indexed="8"/>
      <name val="宋体"/>
      <charset val="134"/>
    </font>
    <font>
      <sz val="16"/>
      <name val="黑体"/>
      <charset val="0"/>
    </font>
    <font>
      <sz val="9"/>
      <color theme="1"/>
      <name val="宋体"/>
      <charset val="134"/>
    </font>
    <font>
      <sz val="8"/>
      <color theme="1"/>
      <name val="宋体"/>
      <charset val="134"/>
    </font>
    <font>
      <u/>
      <sz val="16"/>
      <color rgb="FF000000"/>
      <name val="方正小标宋_GBK"/>
      <charset val="134"/>
    </font>
    <font>
      <sz val="16"/>
      <name val="方正小标宋_GBK"/>
      <charset val="134"/>
    </font>
    <font>
      <sz val="11"/>
      <name val="方正仿宋_GBK"/>
      <charset val="134"/>
    </font>
    <font>
      <b/>
      <sz val="11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10"/>
      <color rgb="FF000000"/>
      <name val="宋体"/>
      <charset val="134"/>
    </font>
    <font>
      <sz val="10"/>
      <color theme="1"/>
      <name val="宋体"/>
      <charset val="134"/>
    </font>
    <font>
      <sz val="16"/>
      <name val="黑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  <font>
      <sz val="16"/>
      <color rgb="FF000000"/>
      <name val="方正小标宋_GBK"/>
      <charset val="134"/>
    </font>
    <font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5" borderId="8" applyNumberFormat="0" applyAlignment="0" applyProtection="0">
      <alignment vertical="center"/>
    </xf>
    <xf numFmtId="0" fontId="28" fillId="5" borderId="7" applyNumberFormat="0" applyAlignment="0" applyProtection="0">
      <alignment vertical="center"/>
    </xf>
    <xf numFmtId="0" fontId="29" fillId="6" borderId="9" applyNumberFormat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left" vertical="center"/>
    </xf>
    <xf numFmtId="0" fontId="1" fillId="0" borderId="0" xfId="0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left" vertical="center"/>
    </xf>
    <xf numFmtId="0" fontId="8" fillId="0" borderId="1" xfId="0" applyFont="1" applyFill="1" applyBorder="1" applyAlignment="1" applyProtection="1">
      <alignment horizontal="left" vertical="center" wrapText="1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 applyProtection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1270</xdr:colOff>
      <xdr:row>2</xdr:row>
      <xdr:rowOff>4444</xdr:rowOff>
    </xdr:from>
    <xdr:to>
      <xdr:col>0</xdr:col>
      <xdr:colOff>540385</xdr:colOff>
      <xdr:row>3</xdr:row>
      <xdr:rowOff>323850</xdr:rowOff>
    </xdr:to>
    <xdr:sp>
      <xdr:nvSpPr>
        <xdr:cNvPr id="2" name="Line 4"/>
        <xdr:cNvSpPr/>
      </xdr:nvSpPr>
      <xdr:spPr>
        <a:xfrm>
          <a:off x="1270" y="638810"/>
          <a:ext cx="539115" cy="59944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</xdr:spPr>
    </xdr:sp>
    <xdr:clientData/>
  </xdr:twoCellAnchor>
  <xdr:twoCellAnchor>
    <xdr:from>
      <xdr:col>0</xdr:col>
      <xdr:colOff>1270</xdr:colOff>
      <xdr:row>2</xdr:row>
      <xdr:rowOff>3175</xdr:rowOff>
    </xdr:from>
    <xdr:to>
      <xdr:col>0</xdr:col>
      <xdr:colOff>541020</xdr:colOff>
      <xdr:row>3</xdr:row>
      <xdr:rowOff>323850</xdr:rowOff>
    </xdr:to>
    <xdr:sp>
      <xdr:nvSpPr>
        <xdr:cNvPr id="3" name="Line 4"/>
        <xdr:cNvSpPr/>
      </xdr:nvSpPr>
      <xdr:spPr>
        <a:xfrm>
          <a:off x="1270" y="638175"/>
          <a:ext cx="539750" cy="60007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9050" cap="flat" cmpd="sng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7"/>
  <sheetViews>
    <sheetView tabSelected="1" zoomScale="115" zoomScaleNormal="115" workbookViewId="0">
      <selection activeCell="W13" sqref="W13"/>
    </sheetView>
  </sheetViews>
  <sheetFormatPr defaultColWidth="9" defaultRowHeight="15.75"/>
  <cols>
    <col min="1" max="1" width="14.25" style="17" customWidth="1"/>
    <col min="2" max="2" width="7.125" style="18" customWidth="1"/>
    <col min="3" max="3" width="4.5" style="18" customWidth="1"/>
    <col min="4" max="5" width="7.125" style="18" customWidth="1"/>
    <col min="6" max="6" width="4.5" style="18" customWidth="1"/>
    <col min="7" max="8" width="7.125" style="18" customWidth="1"/>
    <col min="9" max="9" width="4.5" style="18" customWidth="1"/>
    <col min="10" max="12" width="7.125" style="18" customWidth="1"/>
    <col min="13" max="13" width="4.625" style="18" customWidth="1"/>
    <col min="14" max="20" width="4.625" style="17" customWidth="1"/>
    <col min="21" max="21" width="34.9916666666667" style="19" customWidth="1"/>
    <col min="22" max="16384" width="9" style="17"/>
  </cols>
  <sheetData>
    <row r="1" s="17" customFormat="1" ht="23" customHeight="1" spans="1:21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33"/>
    </row>
    <row r="2" s="17" customFormat="1" ht="27" customHeight="1" spans="1:21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</row>
    <row r="3" s="17" customFormat="1" ht="22" customHeight="1" spans="1:21">
      <c r="A3" s="23" t="s">
        <v>2</v>
      </c>
      <c r="B3" s="24" t="s">
        <v>3</v>
      </c>
      <c r="C3" s="24"/>
      <c r="D3" s="24"/>
      <c r="E3" s="24" t="s">
        <v>4</v>
      </c>
      <c r="F3" s="24"/>
      <c r="G3" s="24"/>
      <c r="H3" s="24" t="s">
        <v>5</v>
      </c>
      <c r="I3" s="24"/>
      <c r="J3" s="24"/>
      <c r="K3" s="24"/>
      <c r="L3" s="24"/>
      <c r="M3" s="24" t="s">
        <v>6</v>
      </c>
      <c r="N3" s="24"/>
      <c r="O3" s="24" t="s">
        <v>7</v>
      </c>
      <c r="P3" s="24"/>
      <c r="Q3" s="24" t="s">
        <v>8</v>
      </c>
      <c r="R3" s="24"/>
      <c r="S3" s="24" t="s">
        <v>9</v>
      </c>
      <c r="T3" s="24"/>
      <c r="U3" s="34" t="s">
        <v>10</v>
      </c>
    </row>
    <row r="4" s="17" customFormat="1" ht="26" customHeight="1" spans="1:21">
      <c r="A4" s="23"/>
      <c r="B4" s="25" t="s">
        <v>11</v>
      </c>
      <c r="C4" s="26" t="s">
        <v>12</v>
      </c>
      <c r="D4" s="27" t="s">
        <v>13</v>
      </c>
      <c r="E4" s="25" t="s">
        <v>11</v>
      </c>
      <c r="F4" s="26" t="s">
        <v>12</v>
      </c>
      <c r="G4" s="27" t="s">
        <v>13</v>
      </c>
      <c r="H4" s="25" t="s">
        <v>11</v>
      </c>
      <c r="I4" s="26" t="s">
        <v>12</v>
      </c>
      <c r="J4" s="27" t="s">
        <v>13</v>
      </c>
      <c r="K4" s="25" t="s">
        <v>14</v>
      </c>
      <c r="L4" s="27" t="s">
        <v>15</v>
      </c>
      <c r="M4" s="25" t="s">
        <v>11</v>
      </c>
      <c r="N4" s="27" t="s">
        <v>16</v>
      </c>
      <c r="O4" s="25" t="s">
        <v>11</v>
      </c>
      <c r="P4" s="27" t="s">
        <v>16</v>
      </c>
      <c r="Q4" s="25" t="s">
        <v>11</v>
      </c>
      <c r="R4" s="27" t="s">
        <v>16</v>
      </c>
      <c r="S4" s="25" t="s">
        <v>11</v>
      </c>
      <c r="T4" s="27" t="s">
        <v>16</v>
      </c>
      <c r="U4" s="35"/>
    </row>
    <row r="5" s="17" customFormat="1" ht="24" customHeight="1" spans="1:21">
      <c r="A5" s="28" t="s">
        <v>17</v>
      </c>
      <c r="B5" s="29">
        <f>Sheet1!C6+Sheet1!I6</f>
        <v>1084</v>
      </c>
      <c r="C5" s="30">
        <v>50</v>
      </c>
      <c r="D5" s="31">
        <f>Sheet1!D6+Sheet1!J6</f>
        <v>54500</v>
      </c>
      <c r="E5" s="31">
        <f>Sheet1!E6+Sheet1!K6</f>
        <v>132</v>
      </c>
      <c r="F5" s="30">
        <v>100</v>
      </c>
      <c r="G5" s="31">
        <f>Sheet1!F6+Sheet1!L6</f>
        <v>13200</v>
      </c>
      <c r="H5" s="31">
        <f>Sheet1!G6+Sheet1!M6</f>
        <v>2</v>
      </c>
      <c r="I5" s="30">
        <v>600</v>
      </c>
      <c r="J5" s="31">
        <f>H5*600</f>
        <v>1200</v>
      </c>
      <c r="K5" s="31">
        <f>B5+E5+H5</f>
        <v>1218</v>
      </c>
      <c r="L5" s="31">
        <f>D5+G5+J5</f>
        <v>68900</v>
      </c>
      <c r="M5" s="31"/>
      <c r="N5" s="32"/>
      <c r="O5" s="32"/>
      <c r="P5" s="32"/>
      <c r="Q5" s="32"/>
      <c r="R5" s="32"/>
      <c r="S5" s="32"/>
      <c r="T5" s="32"/>
      <c r="U5" s="16" t="s">
        <v>18</v>
      </c>
    </row>
    <row r="6" s="17" customFormat="1" ht="29" customHeight="1" spans="1:21">
      <c r="A6" s="28" t="s">
        <v>19</v>
      </c>
      <c r="B6" s="29">
        <f>Sheet1!C7+Sheet1!I7</f>
        <v>1827</v>
      </c>
      <c r="C6" s="30">
        <v>50</v>
      </c>
      <c r="D6" s="31">
        <f>Sheet1!D7+Sheet1!J7</f>
        <v>95750</v>
      </c>
      <c r="E6" s="31">
        <f>Sheet1!E7+Sheet1!K7</f>
        <v>268</v>
      </c>
      <c r="F6" s="30">
        <v>100</v>
      </c>
      <c r="G6" s="31">
        <f>Sheet1!F7+Sheet1!L7</f>
        <v>26800</v>
      </c>
      <c r="H6" s="31">
        <f>Sheet1!G7+Sheet1!M7</f>
        <v>2</v>
      </c>
      <c r="I6" s="30">
        <v>600</v>
      </c>
      <c r="J6" s="31">
        <f t="shared" ref="J6:J17" si="0">H6*600</f>
        <v>1200</v>
      </c>
      <c r="K6" s="31">
        <f t="shared" ref="K6:K17" si="1">B6+E6+H6</f>
        <v>2097</v>
      </c>
      <c r="L6" s="31">
        <f t="shared" ref="L6:L17" si="2">D6+G6+J6</f>
        <v>123750</v>
      </c>
      <c r="M6" s="31"/>
      <c r="N6" s="32"/>
      <c r="O6" s="32"/>
      <c r="P6" s="32"/>
      <c r="Q6" s="32"/>
      <c r="R6" s="32"/>
      <c r="S6" s="32"/>
      <c r="T6" s="32"/>
      <c r="U6" s="16" t="s">
        <v>20</v>
      </c>
    </row>
    <row r="7" s="17" customFormat="1" ht="27" customHeight="1" spans="1:21">
      <c r="A7" s="28" t="s">
        <v>21</v>
      </c>
      <c r="B7" s="29">
        <f>Sheet1!C8+Sheet1!I8</f>
        <v>1586</v>
      </c>
      <c r="C7" s="30">
        <v>50</v>
      </c>
      <c r="D7" s="31">
        <f>Sheet1!D8+Sheet1!J8</f>
        <v>80550</v>
      </c>
      <c r="E7" s="31">
        <f>Sheet1!E8+Sheet1!K8</f>
        <v>192</v>
      </c>
      <c r="F7" s="30">
        <v>100</v>
      </c>
      <c r="G7" s="31">
        <f>Sheet1!F8+Sheet1!L8</f>
        <v>19200</v>
      </c>
      <c r="H7" s="31">
        <f>Sheet1!G8+Sheet1!M8</f>
        <v>2</v>
      </c>
      <c r="I7" s="30">
        <v>600</v>
      </c>
      <c r="J7" s="31">
        <f t="shared" si="0"/>
        <v>1200</v>
      </c>
      <c r="K7" s="31">
        <f t="shared" si="1"/>
        <v>1780</v>
      </c>
      <c r="L7" s="31">
        <f t="shared" si="2"/>
        <v>100950</v>
      </c>
      <c r="M7" s="31"/>
      <c r="N7" s="32"/>
      <c r="O7" s="32"/>
      <c r="P7" s="32"/>
      <c r="Q7" s="32"/>
      <c r="R7" s="32"/>
      <c r="S7" s="32"/>
      <c r="T7" s="32"/>
      <c r="U7" s="16" t="s">
        <v>22</v>
      </c>
    </row>
    <row r="8" s="17" customFormat="1" ht="24" customHeight="1" spans="1:21">
      <c r="A8" s="28" t="s">
        <v>23</v>
      </c>
      <c r="B8" s="29">
        <f>Sheet1!C9+Sheet1!I9</f>
        <v>724</v>
      </c>
      <c r="C8" s="30">
        <v>50</v>
      </c>
      <c r="D8" s="31">
        <f>Sheet1!D9+Sheet1!J9</f>
        <v>36200</v>
      </c>
      <c r="E8" s="31">
        <f>Sheet1!E9+Sheet1!K9</f>
        <v>83</v>
      </c>
      <c r="F8" s="30">
        <v>100</v>
      </c>
      <c r="G8" s="31">
        <f>Sheet1!F9+Sheet1!L9</f>
        <v>8300</v>
      </c>
      <c r="H8" s="31">
        <f>Sheet1!G9+Sheet1!M9</f>
        <v>1</v>
      </c>
      <c r="I8" s="30">
        <v>600</v>
      </c>
      <c r="J8" s="31">
        <f t="shared" si="0"/>
        <v>600</v>
      </c>
      <c r="K8" s="31">
        <f t="shared" si="1"/>
        <v>808</v>
      </c>
      <c r="L8" s="31">
        <f t="shared" si="2"/>
        <v>45100</v>
      </c>
      <c r="M8" s="31"/>
      <c r="N8" s="32"/>
      <c r="O8" s="32"/>
      <c r="P8" s="32"/>
      <c r="Q8" s="32"/>
      <c r="R8" s="32"/>
      <c r="S8" s="32"/>
      <c r="T8" s="32"/>
      <c r="U8" s="16"/>
    </row>
    <row r="9" s="17" customFormat="1" ht="32" customHeight="1" spans="1:21">
      <c r="A9" s="28" t="s">
        <v>24</v>
      </c>
      <c r="B9" s="29">
        <f>Sheet1!C10+Sheet1!I10</f>
        <v>1837</v>
      </c>
      <c r="C9" s="30">
        <v>50</v>
      </c>
      <c r="D9" s="31">
        <f>Sheet1!D10+Sheet1!J10</f>
        <v>92750</v>
      </c>
      <c r="E9" s="31">
        <f>Sheet1!E10+Sheet1!K10</f>
        <v>218</v>
      </c>
      <c r="F9" s="30">
        <v>100</v>
      </c>
      <c r="G9" s="31">
        <f>Sheet1!F10+Sheet1!L10</f>
        <v>21800</v>
      </c>
      <c r="H9" s="31">
        <f>Sheet1!G10+Sheet1!M10</f>
        <v>0</v>
      </c>
      <c r="I9" s="30">
        <v>600</v>
      </c>
      <c r="J9" s="31">
        <f t="shared" si="0"/>
        <v>0</v>
      </c>
      <c r="K9" s="31">
        <f t="shared" si="1"/>
        <v>2055</v>
      </c>
      <c r="L9" s="31">
        <f t="shared" si="2"/>
        <v>114550</v>
      </c>
      <c r="M9" s="31"/>
      <c r="N9" s="32"/>
      <c r="O9" s="32"/>
      <c r="P9" s="32"/>
      <c r="Q9" s="32"/>
      <c r="R9" s="32"/>
      <c r="S9" s="32"/>
      <c r="T9" s="32"/>
      <c r="U9" s="16" t="s">
        <v>25</v>
      </c>
    </row>
    <row r="10" s="17" customFormat="1" ht="24" customHeight="1" spans="1:21">
      <c r="A10" s="28" t="s">
        <v>26</v>
      </c>
      <c r="B10" s="29">
        <f>Sheet1!C11+Sheet1!I11</f>
        <v>1937</v>
      </c>
      <c r="C10" s="30">
        <v>50</v>
      </c>
      <c r="D10" s="31">
        <f>Sheet1!D11+Sheet1!J11</f>
        <v>96850</v>
      </c>
      <c r="E10" s="31">
        <f>Sheet1!E11+Sheet1!K11</f>
        <v>242</v>
      </c>
      <c r="F10" s="30">
        <v>100</v>
      </c>
      <c r="G10" s="31">
        <f>Sheet1!F11+Sheet1!L11</f>
        <v>24200</v>
      </c>
      <c r="H10" s="31">
        <f>Sheet1!G11+Sheet1!M11</f>
        <v>7</v>
      </c>
      <c r="I10" s="30">
        <v>600</v>
      </c>
      <c r="J10" s="31">
        <f t="shared" si="0"/>
        <v>4200</v>
      </c>
      <c r="K10" s="31">
        <f t="shared" si="1"/>
        <v>2186</v>
      </c>
      <c r="L10" s="31">
        <f t="shared" si="2"/>
        <v>125250</v>
      </c>
      <c r="M10" s="31"/>
      <c r="N10" s="32"/>
      <c r="O10" s="32"/>
      <c r="P10" s="32"/>
      <c r="Q10" s="32"/>
      <c r="R10" s="32"/>
      <c r="S10" s="32"/>
      <c r="T10" s="32"/>
      <c r="U10" s="16"/>
    </row>
    <row r="11" s="17" customFormat="1" ht="24" customHeight="1" spans="1:21">
      <c r="A11" s="28" t="s">
        <v>27</v>
      </c>
      <c r="B11" s="29">
        <f>Sheet1!C12+Sheet1!I12</f>
        <v>235</v>
      </c>
      <c r="C11" s="30">
        <v>50</v>
      </c>
      <c r="D11" s="31">
        <f>Sheet1!D12+Sheet1!J12</f>
        <v>11750</v>
      </c>
      <c r="E11" s="31">
        <f>Sheet1!E12+Sheet1!K12</f>
        <v>34</v>
      </c>
      <c r="F11" s="30">
        <v>100</v>
      </c>
      <c r="G11" s="31">
        <f>Sheet1!F12+Sheet1!L12</f>
        <v>3400</v>
      </c>
      <c r="H11" s="31">
        <f>Sheet1!G12+Sheet1!M12</f>
        <v>0</v>
      </c>
      <c r="I11" s="30">
        <v>600</v>
      </c>
      <c r="J11" s="31">
        <f t="shared" si="0"/>
        <v>0</v>
      </c>
      <c r="K11" s="31">
        <f t="shared" si="1"/>
        <v>269</v>
      </c>
      <c r="L11" s="31">
        <f t="shared" si="2"/>
        <v>15150</v>
      </c>
      <c r="M11" s="31"/>
      <c r="N11" s="32"/>
      <c r="O11" s="32"/>
      <c r="P11" s="32"/>
      <c r="Q11" s="32"/>
      <c r="R11" s="32"/>
      <c r="S11" s="32"/>
      <c r="T11" s="32"/>
      <c r="U11" s="16"/>
    </row>
    <row r="12" s="17" customFormat="1" ht="24" customHeight="1" spans="1:21">
      <c r="A12" s="28" t="s">
        <v>28</v>
      </c>
      <c r="B12" s="29">
        <f>Sheet1!C13+Sheet1!I13</f>
        <v>175</v>
      </c>
      <c r="C12" s="30">
        <v>50</v>
      </c>
      <c r="D12" s="31">
        <f>Sheet1!D13+Sheet1!J13</f>
        <v>8750</v>
      </c>
      <c r="E12" s="31">
        <f>Sheet1!E13+Sheet1!K13</f>
        <v>30</v>
      </c>
      <c r="F12" s="30">
        <v>100</v>
      </c>
      <c r="G12" s="31">
        <f>Sheet1!F13+Sheet1!L13</f>
        <v>3000</v>
      </c>
      <c r="H12" s="31">
        <f>Sheet1!G13+Sheet1!M13</f>
        <v>0</v>
      </c>
      <c r="I12" s="30">
        <v>600</v>
      </c>
      <c r="J12" s="31">
        <f t="shared" si="0"/>
        <v>0</v>
      </c>
      <c r="K12" s="31">
        <f t="shared" si="1"/>
        <v>205</v>
      </c>
      <c r="L12" s="31">
        <f t="shared" si="2"/>
        <v>11750</v>
      </c>
      <c r="M12" s="31"/>
      <c r="N12" s="32"/>
      <c r="O12" s="32"/>
      <c r="P12" s="32"/>
      <c r="Q12" s="32"/>
      <c r="R12" s="32"/>
      <c r="S12" s="32"/>
      <c r="T12" s="32"/>
      <c r="U12" s="16"/>
    </row>
    <row r="13" s="17" customFormat="1" ht="24" customHeight="1" spans="1:21">
      <c r="A13" s="28" t="s">
        <v>29</v>
      </c>
      <c r="B13" s="29">
        <f>Sheet1!C14+Sheet1!I14</f>
        <v>2170</v>
      </c>
      <c r="C13" s="30">
        <v>50</v>
      </c>
      <c r="D13" s="31">
        <f>Sheet1!D14+Sheet1!J14</f>
        <v>110500</v>
      </c>
      <c r="E13" s="31">
        <f>Sheet1!E14+Sheet1!K14</f>
        <v>405</v>
      </c>
      <c r="F13" s="30">
        <v>100</v>
      </c>
      <c r="G13" s="31">
        <f>Sheet1!F14+Sheet1!L14</f>
        <v>41700</v>
      </c>
      <c r="H13" s="31">
        <f>Sheet1!G14+Sheet1!M14</f>
        <v>8</v>
      </c>
      <c r="I13" s="30">
        <v>600</v>
      </c>
      <c r="J13" s="31">
        <f t="shared" si="0"/>
        <v>4800</v>
      </c>
      <c r="K13" s="31">
        <f t="shared" si="1"/>
        <v>2583</v>
      </c>
      <c r="L13" s="31">
        <f t="shared" si="2"/>
        <v>157000</v>
      </c>
      <c r="M13" s="31"/>
      <c r="N13" s="32"/>
      <c r="O13" s="32"/>
      <c r="P13" s="32"/>
      <c r="Q13" s="32"/>
      <c r="R13" s="32"/>
      <c r="S13" s="32"/>
      <c r="T13" s="32"/>
      <c r="U13" s="16" t="s">
        <v>30</v>
      </c>
    </row>
    <row r="14" s="17" customFormat="1" ht="24" customHeight="1" spans="1:21">
      <c r="A14" s="28" t="s">
        <v>31</v>
      </c>
      <c r="B14" s="29">
        <f>Sheet1!C15+Sheet1!I15</f>
        <v>1731</v>
      </c>
      <c r="C14" s="30">
        <v>50</v>
      </c>
      <c r="D14" s="31">
        <f>Sheet1!D15+Sheet1!J15</f>
        <v>87150</v>
      </c>
      <c r="E14" s="31">
        <f>Sheet1!E15+Sheet1!K15</f>
        <v>259</v>
      </c>
      <c r="F14" s="30">
        <v>100</v>
      </c>
      <c r="G14" s="31">
        <f>Sheet1!F15+Sheet1!L15</f>
        <v>25900</v>
      </c>
      <c r="H14" s="31">
        <f>Sheet1!G15+Sheet1!M15</f>
        <v>3</v>
      </c>
      <c r="I14" s="30">
        <v>600</v>
      </c>
      <c r="J14" s="31">
        <f t="shared" si="0"/>
        <v>1800</v>
      </c>
      <c r="K14" s="31">
        <f t="shared" si="1"/>
        <v>1993</v>
      </c>
      <c r="L14" s="31">
        <f t="shared" si="2"/>
        <v>114850</v>
      </c>
      <c r="M14" s="31"/>
      <c r="N14" s="32"/>
      <c r="O14" s="32"/>
      <c r="P14" s="32"/>
      <c r="Q14" s="32"/>
      <c r="R14" s="32"/>
      <c r="S14" s="32"/>
      <c r="T14" s="32"/>
      <c r="U14" s="16" t="s">
        <v>32</v>
      </c>
    </row>
    <row r="15" s="17" customFormat="1" ht="28" customHeight="1" spans="1:21">
      <c r="A15" s="28" t="s">
        <v>33</v>
      </c>
      <c r="B15" s="29">
        <f>Sheet1!C16+Sheet1!I16</f>
        <v>1175</v>
      </c>
      <c r="C15" s="30">
        <v>50</v>
      </c>
      <c r="D15" s="31">
        <f>Sheet1!D16+Sheet1!J16</f>
        <v>59800</v>
      </c>
      <c r="E15" s="31">
        <f>Sheet1!E16+Sheet1!K16</f>
        <v>176</v>
      </c>
      <c r="F15" s="30">
        <v>100</v>
      </c>
      <c r="G15" s="31">
        <f>Sheet1!F16+Sheet1!L16</f>
        <v>17600</v>
      </c>
      <c r="H15" s="31">
        <f>Sheet1!G16+Sheet1!M16</f>
        <v>1</v>
      </c>
      <c r="I15" s="30">
        <v>600</v>
      </c>
      <c r="J15" s="31">
        <f t="shared" si="0"/>
        <v>600</v>
      </c>
      <c r="K15" s="31">
        <f t="shared" si="1"/>
        <v>1352</v>
      </c>
      <c r="L15" s="31">
        <f t="shared" si="2"/>
        <v>78000</v>
      </c>
      <c r="M15" s="31"/>
      <c r="N15" s="32"/>
      <c r="O15" s="32"/>
      <c r="P15" s="32"/>
      <c r="Q15" s="32"/>
      <c r="R15" s="32"/>
      <c r="S15" s="32"/>
      <c r="T15" s="32"/>
      <c r="U15" s="16" t="s">
        <v>34</v>
      </c>
    </row>
    <row r="16" s="17" customFormat="1" ht="24" customHeight="1" spans="1:21">
      <c r="A16" s="28" t="s">
        <v>35</v>
      </c>
      <c r="B16" s="29">
        <f>Sheet1!C17+Sheet1!I17</f>
        <v>6</v>
      </c>
      <c r="C16" s="30">
        <v>50</v>
      </c>
      <c r="D16" s="31">
        <f>Sheet1!D17+Sheet1!J17</f>
        <v>300</v>
      </c>
      <c r="E16" s="31">
        <f>Sheet1!E17+Sheet1!K17</f>
        <v>0</v>
      </c>
      <c r="F16" s="30">
        <v>0</v>
      </c>
      <c r="G16" s="31">
        <f>Sheet1!F17+Sheet1!L17</f>
        <v>0</v>
      </c>
      <c r="H16" s="31">
        <f>Sheet1!G17+Sheet1!M17</f>
        <v>0</v>
      </c>
      <c r="I16" s="30">
        <v>600</v>
      </c>
      <c r="J16" s="31">
        <f t="shared" si="0"/>
        <v>0</v>
      </c>
      <c r="K16" s="31">
        <f t="shared" si="1"/>
        <v>6</v>
      </c>
      <c r="L16" s="31">
        <f t="shared" si="2"/>
        <v>300</v>
      </c>
      <c r="M16" s="31"/>
      <c r="N16" s="32"/>
      <c r="O16" s="32"/>
      <c r="P16" s="32"/>
      <c r="Q16" s="32"/>
      <c r="R16" s="32"/>
      <c r="S16" s="32"/>
      <c r="T16" s="32"/>
      <c r="U16" s="16"/>
    </row>
    <row r="17" s="17" customFormat="1" ht="26" customHeight="1" spans="1:21">
      <c r="A17" s="24" t="s">
        <v>36</v>
      </c>
      <c r="B17" s="29">
        <f>Sheet1!C18+Sheet1!I18</f>
        <v>14487</v>
      </c>
      <c r="C17" s="31">
        <v>50</v>
      </c>
      <c r="D17" s="31">
        <f>Sheet1!D18+Sheet1!J18</f>
        <v>734850</v>
      </c>
      <c r="E17" s="31">
        <f>Sheet1!E18+Sheet1!K18</f>
        <v>2039</v>
      </c>
      <c r="F17" s="31">
        <v>100</v>
      </c>
      <c r="G17" s="31">
        <f>Sheet1!F18+Sheet1!L18</f>
        <v>205100</v>
      </c>
      <c r="H17" s="31">
        <f>Sheet1!G18+Sheet1!M18</f>
        <v>26</v>
      </c>
      <c r="I17" s="31">
        <v>600</v>
      </c>
      <c r="J17" s="31">
        <f t="shared" si="0"/>
        <v>15600</v>
      </c>
      <c r="K17" s="31">
        <f t="shared" si="1"/>
        <v>16552</v>
      </c>
      <c r="L17" s="31">
        <f t="shared" si="2"/>
        <v>955550</v>
      </c>
      <c r="M17" s="31"/>
      <c r="N17" s="32"/>
      <c r="O17" s="32"/>
      <c r="P17" s="32"/>
      <c r="Q17" s="32"/>
      <c r="R17" s="32"/>
      <c r="S17" s="32"/>
      <c r="T17" s="32"/>
      <c r="U17" s="16"/>
    </row>
  </sheetData>
  <mergeCells count="12">
    <mergeCell ref="A1:T1"/>
    <mergeCell ref="A2:U2"/>
    <mergeCell ref="B3:D3"/>
    <mergeCell ref="E3:G3"/>
    <mergeCell ref="H3:J3"/>
    <mergeCell ref="K3:L3"/>
    <mergeCell ref="M3:N3"/>
    <mergeCell ref="O3:P3"/>
    <mergeCell ref="Q3:R3"/>
    <mergeCell ref="S3:T3"/>
    <mergeCell ref="A3:A4"/>
    <mergeCell ref="U3:U4"/>
  </mergeCells>
  <pageMargins left="0.75" right="0.75" top="1" bottom="1" header="0.5" footer="0.5"/>
  <pageSetup paperSize="9" scale="86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9"/>
  <sheetViews>
    <sheetView zoomScale="130" zoomScaleNormal="130" workbookViewId="0">
      <selection activeCell="Q6" sqref="Q6:Q18"/>
    </sheetView>
  </sheetViews>
  <sheetFormatPr defaultColWidth="9" defaultRowHeight="15.75"/>
  <cols>
    <col min="1" max="1" width="5" style="1"/>
    <col min="2" max="2" width="7.575" style="1" customWidth="1"/>
    <col min="3" max="3" width="5.31666666666667" style="1" customWidth="1"/>
    <col min="4" max="4" width="6.84166666666667" style="1" customWidth="1"/>
    <col min="5" max="5" width="5.88333333333333" style="1" customWidth="1"/>
    <col min="6" max="6" width="7.16666666666667" style="1" customWidth="1"/>
    <col min="7" max="7" width="5.325" style="1" customWidth="1"/>
    <col min="8" max="8" width="7.5" style="1" customWidth="1"/>
    <col min="9" max="9" width="6.65833333333333" style="1" customWidth="1"/>
    <col min="10" max="10" width="6.95833333333333" style="1" customWidth="1"/>
    <col min="11" max="11" width="6.15" style="1" customWidth="1"/>
    <col min="12" max="12" width="7.60833333333333" style="1" customWidth="1"/>
    <col min="13" max="13" width="6.08333333333333" style="1" customWidth="1"/>
    <col min="14" max="14" width="6.95833333333333" style="1" customWidth="1"/>
    <col min="15" max="15" width="7.26666666666667" style="1" customWidth="1"/>
    <col min="16" max="16" width="7.675" style="1" customWidth="1"/>
    <col min="17" max="17" width="35.625" style="7" customWidth="1"/>
    <col min="18" max="16384" width="9" style="1"/>
  </cols>
  <sheetData>
    <row r="1" s="1" customFormat="1" ht="33" customHeight="1" spans="1:17">
      <c r="A1" s="8" t="s">
        <v>37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="2" customFormat="1" ht="33" customHeight="1" spans="1:17">
      <c r="A2" s="9"/>
      <c r="B2" s="9" t="s">
        <v>38</v>
      </c>
      <c r="C2" s="9"/>
      <c r="D2" s="9"/>
      <c r="J2" s="9"/>
      <c r="K2" s="9"/>
      <c r="L2" s="9"/>
      <c r="M2" s="9"/>
      <c r="N2" s="9"/>
      <c r="P2" s="2" t="s">
        <v>39</v>
      </c>
      <c r="Q2" s="15"/>
    </row>
    <row r="3" s="3" customFormat="1" ht="26.25" customHeight="1" spans="1:17">
      <c r="A3" s="10" t="s">
        <v>40</v>
      </c>
      <c r="B3" s="10" t="s">
        <v>41</v>
      </c>
      <c r="C3" s="11" t="s">
        <v>42</v>
      </c>
      <c r="D3" s="11"/>
      <c r="E3" s="11"/>
      <c r="F3" s="11"/>
      <c r="G3" s="11"/>
      <c r="H3" s="11"/>
      <c r="I3" s="10" t="s">
        <v>43</v>
      </c>
      <c r="J3" s="10"/>
      <c r="K3" s="10"/>
      <c r="L3" s="10"/>
      <c r="M3" s="10"/>
      <c r="N3" s="10"/>
      <c r="O3" s="10" t="s">
        <v>44</v>
      </c>
      <c r="P3" s="10" t="s">
        <v>45</v>
      </c>
      <c r="Q3" s="11" t="s">
        <v>10</v>
      </c>
    </row>
    <row r="4" s="3" customFormat="1" customHeight="1" spans="1:17">
      <c r="A4" s="10"/>
      <c r="B4" s="10"/>
      <c r="C4" s="11" t="s">
        <v>3</v>
      </c>
      <c r="D4" s="11"/>
      <c r="E4" s="11" t="s">
        <v>4</v>
      </c>
      <c r="F4" s="11"/>
      <c r="G4" s="11" t="s">
        <v>46</v>
      </c>
      <c r="H4" s="11"/>
      <c r="I4" s="11" t="s">
        <v>3</v>
      </c>
      <c r="J4" s="11"/>
      <c r="K4" s="11" t="s">
        <v>4</v>
      </c>
      <c r="L4" s="11"/>
      <c r="M4" s="11" t="s">
        <v>46</v>
      </c>
      <c r="N4" s="11"/>
      <c r="O4" s="10"/>
      <c r="P4" s="10"/>
      <c r="Q4" s="11"/>
    </row>
    <row r="5" s="4" customFormat="1" ht="32" customHeight="1" spans="1:17">
      <c r="A5" s="10"/>
      <c r="B5" s="10"/>
      <c r="C5" s="10" t="s">
        <v>47</v>
      </c>
      <c r="D5" s="10" t="s">
        <v>48</v>
      </c>
      <c r="E5" s="10" t="s">
        <v>47</v>
      </c>
      <c r="F5" s="10" t="s">
        <v>48</v>
      </c>
      <c r="G5" s="10" t="s">
        <v>49</v>
      </c>
      <c r="H5" s="10" t="s">
        <v>48</v>
      </c>
      <c r="I5" s="10" t="s">
        <v>47</v>
      </c>
      <c r="J5" s="10" t="s">
        <v>48</v>
      </c>
      <c r="K5" s="10" t="s">
        <v>47</v>
      </c>
      <c r="L5" s="10" t="s">
        <v>48</v>
      </c>
      <c r="M5" s="10" t="s">
        <v>47</v>
      </c>
      <c r="N5" s="10" t="s">
        <v>48</v>
      </c>
      <c r="O5" s="10"/>
      <c r="P5" s="10"/>
      <c r="Q5" s="11"/>
    </row>
    <row r="6" s="5" customFormat="1" ht="24.95" customHeight="1" spans="1:17">
      <c r="A6" s="12">
        <v>1</v>
      </c>
      <c r="B6" s="12" t="s">
        <v>50</v>
      </c>
      <c r="C6" s="12">
        <v>565</v>
      </c>
      <c r="D6" s="12">
        <f>C6*50</f>
        <v>28250</v>
      </c>
      <c r="E6" s="12">
        <v>68</v>
      </c>
      <c r="F6" s="12">
        <f t="shared" ref="F6:F17" si="0">E6*100</f>
        <v>6800</v>
      </c>
      <c r="G6" s="12">
        <v>1</v>
      </c>
      <c r="H6" s="12">
        <f t="shared" ref="H6:H15" si="1">G6*600</f>
        <v>600</v>
      </c>
      <c r="I6" s="12">
        <v>519</v>
      </c>
      <c r="J6" s="12">
        <v>26250</v>
      </c>
      <c r="K6" s="12">
        <v>64</v>
      </c>
      <c r="L6" s="12">
        <f t="shared" ref="L6:L13" si="2">K6*100</f>
        <v>6400</v>
      </c>
      <c r="M6" s="12">
        <v>1</v>
      </c>
      <c r="N6" s="12">
        <f t="shared" ref="N6:N17" si="3">M6*600</f>
        <v>600</v>
      </c>
      <c r="O6" s="14">
        <f t="shared" ref="O6:O17" si="4">C6+E6+G6+I6+K6+M6</f>
        <v>1218</v>
      </c>
      <c r="P6" s="14">
        <f t="shared" ref="P6:P17" si="5">D6+F6+H6+J6+L6+N6</f>
        <v>68900</v>
      </c>
      <c r="Q6" s="16" t="s">
        <v>18</v>
      </c>
    </row>
    <row r="7" s="5" customFormat="1" ht="32" customHeight="1" spans="1:17">
      <c r="A7" s="12">
        <v>2</v>
      </c>
      <c r="B7" s="12" t="s">
        <v>51</v>
      </c>
      <c r="C7" s="12">
        <v>328</v>
      </c>
      <c r="D7" s="12">
        <v>17000</v>
      </c>
      <c r="E7" s="12">
        <v>50</v>
      </c>
      <c r="F7" s="12">
        <f t="shared" si="0"/>
        <v>5000</v>
      </c>
      <c r="G7" s="12">
        <v>1</v>
      </c>
      <c r="H7" s="12">
        <f t="shared" si="1"/>
        <v>600</v>
      </c>
      <c r="I7" s="12">
        <v>1499</v>
      </c>
      <c r="J7" s="12">
        <v>78750</v>
      </c>
      <c r="K7" s="12">
        <v>218</v>
      </c>
      <c r="L7" s="12">
        <f t="shared" si="2"/>
        <v>21800</v>
      </c>
      <c r="M7" s="12">
        <v>1</v>
      </c>
      <c r="N7" s="12">
        <v>600</v>
      </c>
      <c r="O7" s="14">
        <f t="shared" si="4"/>
        <v>2097</v>
      </c>
      <c r="P7" s="14">
        <f t="shared" si="5"/>
        <v>123750</v>
      </c>
      <c r="Q7" s="16" t="s">
        <v>20</v>
      </c>
    </row>
    <row r="8" s="5" customFormat="1" ht="24.95" customHeight="1" spans="1:17">
      <c r="A8" s="12">
        <v>3</v>
      </c>
      <c r="B8" s="12" t="s">
        <v>52</v>
      </c>
      <c r="C8" s="12">
        <v>1381</v>
      </c>
      <c r="D8" s="12">
        <v>69400</v>
      </c>
      <c r="E8" s="12">
        <v>169</v>
      </c>
      <c r="F8" s="12">
        <v>16900</v>
      </c>
      <c r="G8" s="12">
        <v>2</v>
      </c>
      <c r="H8" s="12">
        <f t="shared" si="1"/>
        <v>1200</v>
      </c>
      <c r="I8" s="12">
        <v>205</v>
      </c>
      <c r="J8" s="12">
        <v>11150</v>
      </c>
      <c r="K8" s="12">
        <v>23</v>
      </c>
      <c r="L8" s="12">
        <f t="shared" si="2"/>
        <v>2300</v>
      </c>
      <c r="M8" s="12">
        <v>0</v>
      </c>
      <c r="N8" s="12">
        <f t="shared" si="3"/>
        <v>0</v>
      </c>
      <c r="O8" s="14">
        <f t="shared" si="4"/>
        <v>1780</v>
      </c>
      <c r="P8" s="14">
        <f t="shared" si="5"/>
        <v>100950</v>
      </c>
      <c r="Q8" s="16" t="s">
        <v>22</v>
      </c>
    </row>
    <row r="9" s="5" customFormat="1" ht="24.95" customHeight="1" spans="1:17">
      <c r="A9" s="12">
        <v>4</v>
      </c>
      <c r="B9" s="12" t="s">
        <v>53</v>
      </c>
      <c r="C9" s="12">
        <v>659</v>
      </c>
      <c r="D9" s="12">
        <f t="shared" ref="D9:D13" si="6">C9*50</f>
        <v>32950</v>
      </c>
      <c r="E9" s="12">
        <v>73</v>
      </c>
      <c r="F9" s="12">
        <f t="shared" si="0"/>
        <v>7300</v>
      </c>
      <c r="G9" s="12">
        <v>1</v>
      </c>
      <c r="H9" s="12">
        <f t="shared" si="1"/>
        <v>600</v>
      </c>
      <c r="I9" s="12">
        <v>65</v>
      </c>
      <c r="J9" s="12">
        <f t="shared" ref="J9:J13" si="7">I9*50</f>
        <v>3250</v>
      </c>
      <c r="K9" s="12">
        <v>10</v>
      </c>
      <c r="L9" s="12">
        <f t="shared" si="2"/>
        <v>1000</v>
      </c>
      <c r="M9" s="12">
        <v>0</v>
      </c>
      <c r="N9" s="12">
        <f t="shared" si="3"/>
        <v>0</v>
      </c>
      <c r="O9" s="14">
        <f t="shared" si="4"/>
        <v>808</v>
      </c>
      <c r="P9" s="14">
        <f t="shared" si="5"/>
        <v>45100</v>
      </c>
      <c r="Q9" s="16"/>
    </row>
    <row r="10" s="5" customFormat="1" ht="24.95" customHeight="1" spans="1:17">
      <c r="A10" s="12">
        <v>5</v>
      </c>
      <c r="B10" s="12" t="s">
        <v>54</v>
      </c>
      <c r="C10" s="12">
        <v>1653</v>
      </c>
      <c r="D10" s="12">
        <v>83550</v>
      </c>
      <c r="E10" s="12">
        <v>190</v>
      </c>
      <c r="F10" s="12">
        <f t="shared" si="0"/>
        <v>19000</v>
      </c>
      <c r="G10" s="12">
        <v>0</v>
      </c>
      <c r="H10" s="12">
        <f t="shared" si="1"/>
        <v>0</v>
      </c>
      <c r="I10" s="12">
        <v>184</v>
      </c>
      <c r="J10" s="12">
        <f t="shared" si="7"/>
        <v>9200</v>
      </c>
      <c r="K10" s="12">
        <v>28</v>
      </c>
      <c r="L10" s="12">
        <f t="shared" si="2"/>
        <v>2800</v>
      </c>
      <c r="M10" s="12">
        <v>0</v>
      </c>
      <c r="N10" s="12">
        <f t="shared" si="3"/>
        <v>0</v>
      </c>
      <c r="O10" s="14">
        <f t="shared" si="4"/>
        <v>2055</v>
      </c>
      <c r="P10" s="14">
        <f t="shared" si="5"/>
        <v>114550</v>
      </c>
      <c r="Q10" s="16" t="s">
        <v>25</v>
      </c>
    </row>
    <row r="11" s="5" customFormat="1" ht="24.95" customHeight="1" spans="1:17">
      <c r="A11" s="12">
        <v>6</v>
      </c>
      <c r="B11" s="12" t="s">
        <v>55</v>
      </c>
      <c r="C11" s="12">
        <v>1696</v>
      </c>
      <c r="D11" s="12">
        <v>84800</v>
      </c>
      <c r="E11" s="12">
        <v>218</v>
      </c>
      <c r="F11" s="12">
        <f t="shared" si="0"/>
        <v>21800</v>
      </c>
      <c r="G11" s="12">
        <v>4</v>
      </c>
      <c r="H11" s="12">
        <f t="shared" si="1"/>
        <v>2400</v>
      </c>
      <c r="I11" s="12">
        <v>241</v>
      </c>
      <c r="J11" s="12">
        <f t="shared" si="7"/>
        <v>12050</v>
      </c>
      <c r="K11" s="12">
        <v>24</v>
      </c>
      <c r="L11" s="12">
        <f t="shared" si="2"/>
        <v>2400</v>
      </c>
      <c r="M11" s="12">
        <v>3</v>
      </c>
      <c r="N11" s="12">
        <f t="shared" si="3"/>
        <v>1800</v>
      </c>
      <c r="O11" s="14">
        <f t="shared" si="4"/>
        <v>2186</v>
      </c>
      <c r="P11" s="14">
        <f t="shared" si="5"/>
        <v>125250</v>
      </c>
      <c r="Q11" s="16"/>
    </row>
    <row r="12" s="5" customFormat="1" ht="24.95" customHeight="1" spans="1:17">
      <c r="A12" s="12">
        <v>7</v>
      </c>
      <c r="B12" s="12" t="s">
        <v>27</v>
      </c>
      <c r="C12" s="12">
        <v>227</v>
      </c>
      <c r="D12" s="12">
        <f t="shared" si="6"/>
        <v>11350</v>
      </c>
      <c r="E12" s="12">
        <v>33</v>
      </c>
      <c r="F12" s="12">
        <f t="shared" si="0"/>
        <v>3300</v>
      </c>
      <c r="G12" s="12">
        <v>0</v>
      </c>
      <c r="H12" s="12">
        <f t="shared" si="1"/>
        <v>0</v>
      </c>
      <c r="I12" s="12">
        <v>8</v>
      </c>
      <c r="J12" s="12">
        <f t="shared" si="7"/>
        <v>400</v>
      </c>
      <c r="K12" s="12">
        <v>1</v>
      </c>
      <c r="L12" s="12">
        <f t="shared" si="2"/>
        <v>100</v>
      </c>
      <c r="M12" s="12">
        <v>0</v>
      </c>
      <c r="N12" s="12">
        <f t="shared" si="3"/>
        <v>0</v>
      </c>
      <c r="O12" s="14">
        <f t="shared" si="4"/>
        <v>269</v>
      </c>
      <c r="P12" s="14">
        <f t="shared" si="5"/>
        <v>15150</v>
      </c>
      <c r="Q12" s="16"/>
    </row>
    <row r="13" s="5" customFormat="1" ht="24.95" customHeight="1" spans="1:17">
      <c r="A13" s="12">
        <v>8</v>
      </c>
      <c r="B13" s="12" t="s">
        <v>28</v>
      </c>
      <c r="C13" s="12">
        <v>173</v>
      </c>
      <c r="D13" s="12">
        <f t="shared" si="6"/>
        <v>8650</v>
      </c>
      <c r="E13" s="12">
        <v>29</v>
      </c>
      <c r="F13" s="12">
        <f t="shared" si="0"/>
        <v>2900</v>
      </c>
      <c r="G13" s="12">
        <v>0</v>
      </c>
      <c r="H13" s="12">
        <f t="shared" si="1"/>
        <v>0</v>
      </c>
      <c r="I13" s="12">
        <v>2</v>
      </c>
      <c r="J13" s="12">
        <f t="shared" si="7"/>
        <v>100</v>
      </c>
      <c r="K13" s="12">
        <v>1</v>
      </c>
      <c r="L13" s="12">
        <f t="shared" si="2"/>
        <v>100</v>
      </c>
      <c r="M13" s="12">
        <v>0</v>
      </c>
      <c r="N13" s="12">
        <f t="shared" si="3"/>
        <v>0</v>
      </c>
      <c r="O13" s="14">
        <f t="shared" si="4"/>
        <v>205</v>
      </c>
      <c r="P13" s="14">
        <f t="shared" si="5"/>
        <v>11750</v>
      </c>
      <c r="Q13" s="16"/>
    </row>
    <row r="14" s="3" customFormat="1" ht="24.95" customHeight="1" spans="1:17">
      <c r="A14" s="11">
        <v>9</v>
      </c>
      <c r="B14" s="11" t="s">
        <v>56</v>
      </c>
      <c r="C14" s="11">
        <v>495</v>
      </c>
      <c r="D14" s="11">
        <v>24750</v>
      </c>
      <c r="E14" s="11">
        <v>70</v>
      </c>
      <c r="F14" s="11">
        <f t="shared" si="0"/>
        <v>7000</v>
      </c>
      <c r="G14" s="11">
        <v>2</v>
      </c>
      <c r="H14" s="11">
        <f t="shared" si="1"/>
        <v>1200</v>
      </c>
      <c r="I14" s="10">
        <v>1675</v>
      </c>
      <c r="J14" s="11">
        <v>85750</v>
      </c>
      <c r="K14" s="11">
        <v>335</v>
      </c>
      <c r="L14" s="11">
        <v>34700</v>
      </c>
      <c r="M14" s="11">
        <v>6</v>
      </c>
      <c r="N14" s="11">
        <f t="shared" si="3"/>
        <v>3600</v>
      </c>
      <c r="O14" s="14">
        <f t="shared" si="4"/>
        <v>2583</v>
      </c>
      <c r="P14" s="14">
        <f t="shared" si="5"/>
        <v>157000</v>
      </c>
      <c r="Q14" s="16" t="s">
        <v>30</v>
      </c>
    </row>
    <row r="15" s="5" customFormat="1" ht="24.95" customHeight="1" spans="1:17">
      <c r="A15" s="12">
        <v>10</v>
      </c>
      <c r="B15" s="12" t="s">
        <v>57</v>
      </c>
      <c r="C15" s="12">
        <v>1570</v>
      </c>
      <c r="D15" s="12">
        <v>78800</v>
      </c>
      <c r="E15" s="13">
        <v>207</v>
      </c>
      <c r="F15" s="12">
        <f t="shared" si="0"/>
        <v>20700</v>
      </c>
      <c r="G15" s="13">
        <v>3</v>
      </c>
      <c r="H15" s="12">
        <f t="shared" si="1"/>
        <v>1800</v>
      </c>
      <c r="I15" s="12">
        <v>161</v>
      </c>
      <c r="J15" s="12">
        <v>8350</v>
      </c>
      <c r="K15" s="12">
        <v>52</v>
      </c>
      <c r="L15" s="12">
        <f t="shared" ref="L15:L17" si="8">K15*100</f>
        <v>5200</v>
      </c>
      <c r="M15" s="12">
        <v>0</v>
      </c>
      <c r="N15" s="12">
        <f t="shared" si="3"/>
        <v>0</v>
      </c>
      <c r="O15" s="14">
        <f t="shared" si="4"/>
        <v>1993</v>
      </c>
      <c r="P15" s="14">
        <f t="shared" si="5"/>
        <v>114850</v>
      </c>
      <c r="Q15" s="16" t="s">
        <v>32</v>
      </c>
    </row>
    <row r="16" s="3" customFormat="1" ht="24.95" customHeight="1" spans="1:17">
      <c r="A16" s="12">
        <v>11</v>
      </c>
      <c r="B16" s="12" t="s">
        <v>58</v>
      </c>
      <c r="C16" s="12">
        <v>850</v>
      </c>
      <c r="D16" s="12">
        <v>42500</v>
      </c>
      <c r="E16" s="12">
        <v>127</v>
      </c>
      <c r="F16" s="12">
        <f t="shared" si="0"/>
        <v>12700</v>
      </c>
      <c r="G16" s="12">
        <v>1</v>
      </c>
      <c r="H16" s="12">
        <v>600</v>
      </c>
      <c r="I16" s="12">
        <v>325</v>
      </c>
      <c r="J16" s="12">
        <v>17300</v>
      </c>
      <c r="K16" s="12">
        <v>49</v>
      </c>
      <c r="L16" s="12">
        <f t="shared" si="8"/>
        <v>4900</v>
      </c>
      <c r="M16" s="12">
        <v>0</v>
      </c>
      <c r="N16" s="12">
        <f t="shared" si="3"/>
        <v>0</v>
      </c>
      <c r="O16" s="14">
        <f t="shared" si="4"/>
        <v>1352</v>
      </c>
      <c r="P16" s="14">
        <f t="shared" si="5"/>
        <v>78000</v>
      </c>
      <c r="Q16" s="16" t="s">
        <v>34</v>
      </c>
    </row>
    <row r="17" s="3" customFormat="1" ht="24.95" customHeight="1" spans="1:17">
      <c r="A17" s="12">
        <v>12</v>
      </c>
      <c r="B17" s="12" t="s">
        <v>35</v>
      </c>
      <c r="C17" s="12">
        <v>6</v>
      </c>
      <c r="D17" s="12">
        <f>C17*50</f>
        <v>300</v>
      </c>
      <c r="E17" s="12">
        <v>0</v>
      </c>
      <c r="F17" s="12">
        <f t="shared" si="0"/>
        <v>0</v>
      </c>
      <c r="G17" s="12">
        <v>0</v>
      </c>
      <c r="H17" s="12">
        <f>G17*600</f>
        <v>0</v>
      </c>
      <c r="I17" s="12">
        <v>0</v>
      </c>
      <c r="J17" s="12">
        <f>I17*50</f>
        <v>0</v>
      </c>
      <c r="K17" s="12">
        <v>0</v>
      </c>
      <c r="L17" s="12">
        <f t="shared" si="8"/>
        <v>0</v>
      </c>
      <c r="M17" s="12">
        <v>0</v>
      </c>
      <c r="N17" s="12">
        <f t="shared" si="3"/>
        <v>0</v>
      </c>
      <c r="O17" s="14">
        <f t="shared" si="4"/>
        <v>6</v>
      </c>
      <c r="P17" s="14">
        <f t="shared" si="5"/>
        <v>300</v>
      </c>
      <c r="Q17" s="16"/>
    </row>
    <row r="18" s="3" customFormat="1" ht="24.95" customHeight="1" spans="1:17">
      <c r="A18" s="12" t="s">
        <v>59</v>
      </c>
      <c r="B18" s="12"/>
      <c r="C18" s="12">
        <f t="shared" ref="C18:P18" si="9">SUM(C6:C17)</f>
        <v>9603</v>
      </c>
      <c r="D18" s="12">
        <f t="shared" si="9"/>
        <v>482300</v>
      </c>
      <c r="E18" s="12">
        <f t="shared" si="9"/>
        <v>1234</v>
      </c>
      <c r="F18" s="12">
        <f t="shared" si="9"/>
        <v>123400</v>
      </c>
      <c r="G18" s="12">
        <f t="shared" si="9"/>
        <v>15</v>
      </c>
      <c r="H18" s="12">
        <f t="shared" si="9"/>
        <v>9000</v>
      </c>
      <c r="I18" s="12">
        <f t="shared" si="9"/>
        <v>4884</v>
      </c>
      <c r="J18" s="12">
        <f t="shared" si="9"/>
        <v>252550</v>
      </c>
      <c r="K18" s="12">
        <f t="shared" si="9"/>
        <v>805</v>
      </c>
      <c r="L18" s="12">
        <f t="shared" si="9"/>
        <v>81700</v>
      </c>
      <c r="M18" s="12">
        <f t="shared" si="9"/>
        <v>11</v>
      </c>
      <c r="N18" s="12">
        <f t="shared" si="9"/>
        <v>6600</v>
      </c>
      <c r="O18" s="14">
        <f t="shared" si="9"/>
        <v>16552</v>
      </c>
      <c r="P18" s="14">
        <f t="shared" si="9"/>
        <v>955550</v>
      </c>
      <c r="Q18" s="16"/>
    </row>
    <row r="19" s="6" customFormat="1" ht="58" customHeight="1"/>
  </sheetData>
  <mergeCells count="16">
    <mergeCell ref="A1:Q1"/>
    <mergeCell ref="C3:H3"/>
    <mergeCell ref="I3:N3"/>
    <mergeCell ref="C4:D4"/>
    <mergeCell ref="E4:F4"/>
    <mergeCell ref="G4:H4"/>
    <mergeCell ref="I4:J4"/>
    <mergeCell ref="K4:L4"/>
    <mergeCell ref="M4:N4"/>
    <mergeCell ref="A18:B18"/>
    <mergeCell ref="A19:P19"/>
    <mergeCell ref="A3:A5"/>
    <mergeCell ref="B3:B5"/>
    <mergeCell ref="O3:O5"/>
    <mergeCell ref="P3:P5"/>
    <mergeCell ref="Q3:Q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玉溪市红塔区党政机关单位</Company>
  <Application>Yozo_Office9.0.6292.161ZH.YN02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8月高龄津贴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kylin</cp:lastModifiedBy>
  <cp:revision>0</cp:revision>
  <dcterms:created xsi:type="dcterms:W3CDTF">2020-08-14T05:54:00Z</dcterms:created>
  <dcterms:modified xsi:type="dcterms:W3CDTF">2026-09-16T11:28:57Z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2052-12.8.2.17863</vt:lpwstr>
  </property>
  <property fmtid="{D5CDD505-2E9C-101B-9397-08002B2CF9AE}" pid="3" name="ICV">
    <vt:lpwstr>76A0693A22D2CB0ACFC45D69C75AAE5A_43</vt:lpwstr>
  </property>
</Properties>
</file>