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4" r:id="rId13"/>
    <sheet name="对下转移支付绩效目标表09-2" sheetId="13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<sst xmlns="http://schemas.openxmlformats.org/spreadsheetml/2006/main" count="775" uniqueCount="364">
  <si>
    <t>预算01表</t>
  </si>
  <si>
    <t>2026年收支预算总表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</si>
  <si>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</si>
  <si>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</si>
  <si>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</si>
  <si>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</si>
  <si>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</si>
  <si>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</si>
  <si>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</si>
  <si>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</si>
  <si>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</si>
  <si>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</si>
  <si>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</si>
  <si>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</si>
  <si>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</si>
  <si>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</si>
  <si>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</si>
  <si>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</si>
  <si>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</si>
  <si>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</si>
  <si>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</si>
  <si>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</si>
  <si>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</si>
  <si>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</si>
  <si>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</si>
  <si>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2026年部门收入预算表</t>
  </si>
  <si>
    <t>单位名称：玉溪市红塔区疾病预防控制中心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</si>
  <si>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</si>
  <si>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</si>
  <si>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</si>
  <si>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</si>
  <si>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</si>
  <si>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</si>
  <si>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</si>
  <si>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</si>
  <si>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</si>
  <si>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</si>
  <si>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</si>
  <si>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</si>
  <si>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</si>
  <si>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</si>
  <si>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</si>
  <si>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</si>
  <si>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131004</t>
  </si>
  <si>
    <t>玉溪市红塔区疾病预防控制中心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</si>
  <si>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</si>
  <si>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</si>
  <si>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</si>
  <si>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</si>
  <si>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</si>
  <si>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</si>
  <si>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</si>
  <si>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</si>
  <si>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</si>
  <si>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</si>
  <si>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</si>
  <si>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</si>
  <si>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</si>
  <si>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</si>
  <si>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</si>
  <si>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</si>
  <si>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</si>
  <si>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</si>
  <si>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</si>
  <si>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</si>
  <si>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</si>
  <si>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</si>
  <si>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</si>
  <si>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</si>
  <si>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</si>
  <si>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</si>
  <si>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</si>
  <si>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21004</t>
  </si>
  <si>
    <t>公共卫生</t>
  </si>
  <si>
    <t>2100401</t>
  </si>
  <si>
    <t>疾病预防控制机构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</si>
  <si>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</si>
  <si>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</si>
  <si>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</si>
  <si>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</si>
  <si>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</si>
  <si>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</si>
  <si>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</si>
  <si>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</si>
  <si>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</si>
  <si>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</si>
  <si>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</si>
  <si>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</si>
  <si>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</si>
  <si>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</si>
  <si>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</si>
  <si>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</si>
  <si>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</si>
  <si>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</si>
  <si>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</si>
  <si>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单位名称：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</si>
  <si>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</si>
  <si>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</si>
  <si>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</si>
  <si>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</si>
  <si>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</si>
  <si>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</si>
  <si>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</si>
  <si>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</si>
  <si>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</si>
  <si>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</si>
  <si>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</si>
  <si>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</si>
  <si>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</si>
  <si>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</si>
  <si>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</si>
  <si>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</si>
  <si>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</si>
  <si>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</si>
  <si>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</si>
  <si>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单位：元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</si>
  <si>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</si>
  <si>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</si>
  <si>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</si>
  <si>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</si>
  <si>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</si>
  <si>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</si>
  <si>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</si>
  <si>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</si>
  <si>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</si>
  <si>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</si>
  <si>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</si>
  <si>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</si>
  <si>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</si>
  <si>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</si>
  <si>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</si>
  <si>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</si>
  <si>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</si>
  <si>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</si>
  <si>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</si>
  <si>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</si>
  <si>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</si>
  <si>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</si>
  <si>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</si>
  <si>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</si>
  <si>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</si>
  <si>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</si>
  <si>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</si>
  <si>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</si>
  <si>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</si>
  <si>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</si>
  <si>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</si>
  <si>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</si>
  <si>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</si>
  <si>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</si>
  <si>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</si>
  <si>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530402210000000003986</t>
  </si>
  <si>
    <t>事业人员工资支出</t>
  </si>
  <si>
    <t>2100401 疾病预防控制机构</t>
  </si>
  <si>
    <t>30101 基本工资</t>
  </si>
  <si>
    <t xml:space="preserve"> 基本工资</t>
  </si>
  <si>
    <t xml:space="preserve"> 疾病预防控制机构</t>
  </si>
  <si>
    <t>30102 津贴补贴</t>
  </si>
  <si>
    <t xml:space="preserve"> 津贴补贴</t>
  </si>
  <si>
    <t>30107 绩效工资</t>
  </si>
  <si>
    <t xml:space="preserve"> 绩效工资</t>
  </si>
  <si>
    <t>530402210000000003979</t>
  </si>
  <si>
    <t>住房公积</t>
  </si>
  <si>
    <t>2210201 住房公积金</t>
  </si>
  <si>
    <t>30113 住房公积金</t>
  </si>
  <si>
    <t>530402210000000003978</t>
  </si>
  <si>
    <t>社会保障缴费</t>
  </si>
  <si>
    <t>2080505 机关事业单位基本养老保险缴费支出</t>
  </si>
  <si>
    <t xml:space="preserve"> 机关事业单位基本养老保险缴费支出</t>
  </si>
  <si>
    <t>30108 机关事业单位基本养老保险缴费</t>
  </si>
  <si>
    <t>机关事业单位基本养老保险缴费</t>
  </si>
  <si>
    <t>2101102 事业单位医疗</t>
  </si>
  <si>
    <t xml:space="preserve"> 事业单位医疗</t>
  </si>
  <si>
    <t>30110 职工基本医疗保险缴费</t>
  </si>
  <si>
    <t xml:space="preserve"> 职工基本医疗保险缴费</t>
  </si>
  <si>
    <t>2101103 公务员医疗补助</t>
  </si>
  <si>
    <t xml:space="preserve"> 公务员医疗补助</t>
  </si>
  <si>
    <t>30111 公务员医疗补助缴费</t>
  </si>
  <si>
    <t>公务员医疗补助缴费</t>
  </si>
  <si>
    <t>2101199 其他行政事业单位医疗支出</t>
  </si>
  <si>
    <t xml:space="preserve"> 其他行政事业单位医疗支出</t>
  </si>
  <si>
    <t>30112 其他社会保障缴费</t>
  </si>
  <si>
    <t>其他社会保障缴费</t>
  </si>
  <si>
    <t xml:space="preserve"> 其他社会保障缴费</t>
  </si>
  <si>
    <t>530402261100004928478</t>
  </si>
  <si>
    <t>事业人员绩效（1500）</t>
  </si>
  <si>
    <t>绩效工资</t>
  </si>
  <si>
    <t>530402210000000003980</t>
  </si>
  <si>
    <t>对个人和家庭的补助</t>
  </si>
  <si>
    <t>2080502 事业单位离退休</t>
  </si>
  <si>
    <t xml:space="preserve"> 事业单位离退休</t>
  </si>
  <si>
    <t>30305 生活补助</t>
  </si>
  <si>
    <t>生活补助</t>
  </si>
  <si>
    <t>530402231100001420188</t>
  </si>
  <si>
    <t>离休退休公用经费</t>
  </si>
  <si>
    <t>30299 其他商品和服务支出</t>
  </si>
  <si>
    <t>其他商品和服务支出</t>
  </si>
  <si>
    <t>530402231100001420172</t>
  </si>
  <si>
    <t>福利费</t>
  </si>
  <si>
    <t xml:space="preserve"> 其他商品和服务支出</t>
  </si>
  <si>
    <t>530402241100002163142</t>
  </si>
  <si>
    <t>编外人员工资</t>
  </si>
  <si>
    <t>30199 其他工资福利支出</t>
  </si>
  <si>
    <t xml:space="preserve"> 其他工资福利支出</t>
  </si>
  <si>
    <t>530402210000000003984</t>
  </si>
  <si>
    <t>一般公用经费</t>
  </si>
  <si>
    <t>30207 邮电费</t>
  </si>
  <si>
    <t xml:space="preserve"> 邮电费</t>
  </si>
  <si>
    <t>30205 水费</t>
  </si>
  <si>
    <t xml:space="preserve"> 水费</t>
  </si>
  <si>
    <t>30201 办公费</t>
  </si>
  <si>
    <t xml:space="preserve"> 办公费</t>
  </si>
  <si>
    <t>30206 电费</t>
  </si>
  <si>
    <t>电费</t>
  </si>
  <si>
    <t>530402210000000003982</t>
  </si>
  <si>
    <t>公车购置及运维费</t>
  </si>
  <si>
    <t>30231 公务用车运行维护费</t>
  </si>
  <si>
    <t xml:space="preserve"> 公务用车运行维护费</t>
  </si>
  <si>
    <t>530402221100000339699</t>
  </si>
  <si>
    <t>事业人员工资支出优秀奖</t>
  </si>
  <si>
    <t>30103 奖金</t>
  </si>
  <si>
    <t xml:space="preserve"> 奖金</t>
  </si>
  <si>
    <t>530402210000000003983</t>
  </si>
  <si>
    <t>工会经费</t>
  </si>
  <si>
    <t>30228 工会经费</t>
  </si>
  <si>
    <t xml:space="preserve"> 工会经费</t>
  </si>
  <si>
    <t>530402221100000339698</t>
  </si>
  <si>
    <t>事业人员工资支出年终一次性奖金</t>
  </si>
  <si>
    <t>530402221100000339694</t>
  </si>
  <si>
    <t>事业人员工资支出（13.5%）</t>
  </si>
  <si>
    <t>530402221100000339696</t>
  </si>
  <si>
    <t>事业人员工资支出（职称）</t>
  </si>
  <si>
    <t>预算05-1表</t>
  </si>
  <si>
    <t>2026年部门项目支出预算表</t>
  </si>
  <si>
    <t>项目分类</t>
  </si>
  <si>
    <t>项目单位</t>
  </si>
  <si>
    <t>本年拨款</t>
  </si>
  <si>
    <t>总计</t>
  </si>
  <si>
    <t>其中：本次下达</t>
  </si>
  <si>
    <t>其他预算项目专项资金</t>
  </si>
  <si>
    <t>311 专项业务类</t>
  </si>
  <si>
    <t>530402211100000106841</t>
  </si>
  <si>
    <t>30218</t>
  </si>
  <si>
    <t>专用材料费</t>
  </si>
  <si>
    <t>遗属补助经费</t>
  </si>
  <si>
    <t>312 民生类</t>
  </si>
  <si>
    <t>530402231100001458958</t>
  </si>
  <si>
    <t>30304</t>
  </si>
  <si>
    <t>抚恤金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</si>
  <si>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</si>
  <si>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</si>
  <si>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</si>
  <si>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</si>
  <si>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</si>
  <si>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</si>
  <si>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</si>
  <si>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</si>
  <si>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</si>
  <si>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</si>
  <si>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</si>
  <si>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</si>
  <si>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球新冠肺炎疫情全球大流行的趋势仍未得到有效遏制，国外疫情持续上升，输入性疫情风险长期存在。国内局部地区出现聚集性疫情，我市疫情“外防输入”压力持续增大，疫情防控形势依然十分复杂严峻。秋冬季节是呼吸道传染病的高发季节，为积极应对2026年秋冬季新冠肺炎疫情防控工作，根据《国家卫生健康委关于印发应对秋冬季新冠肺炎疫情应急预案的通知》（国卫应急函〔2020〕311号）文件精神。</t>
  </si>
  <si>
    <t>产出指标</t>
  </si>
  <si>
    <t>质量指标</t>
  </si>
  <si>
    <t>合格率</t>
  </si>
  <si>
    <t>=</t>
  </si>
  <si>
    <t>100</t>
  </si>
  <si>
    <t>%</t>
  </si>
  <si>
    <t>定量指标</t>
  </si>
  <si>
    <t>反映根据国家卫健委等10部门出台《健康中国行动—癌症防治实施方案（2019-2022）》。玉溪市委、市政府高度重视此项工作，明确提出积极推进预防接种防治工作要求。由市、区两级各50%支付疫苗采购款。
2023年初一入学新生（女）：2750人；
2024年初一入学新生（女）：2845人；
2025年初一入学新生（女）：3057人。
以上共计8652人，由区财政补助103元/人，市财政103元/人进行补助，三年区财政需要补助资金891156元，市财政需要补助资金891156元。行业内依据</t>
  </si>
  <si>
    <t>运行率</t>
  </si>
  <si>
    <t>反映根据国家卫健委等10部门出台《健康中国行动—癌症防治实施方案（2019-2022）》。玉溪市委、市政府高度重视此项工作，明确提出积极推进预防接种防治工作要求。由市、区两级各50%支付疫苗采购款。
2023年初一入学新生（女）：2750人；
2024年初一入学新生（女）：2845人；
2025年初一入学新生（女）：3057人。
以上共计8652人，由区财政补助103元/人，市财政103元/人进行补助，三年区财政需要补助资金891156元，市财政需要补助资金891156元。</t>
  </si>
  <si>
    <t>使用率</t>
  </si>
  <si>
    <t>效益指标</t>
  </si>
  <si>
    <t>社会效益</t>
  </si>
  <si>
    <t>精准控制扩散</t>
  </si>
  <si>
    <t>满意度指标</t>
  </si>
  <si>
    <t>服务对象满意度</t>
  </si>
  <si>
    <t>群众满意度</t>
  </si>
  <si>
    <t>根据遗属补助云人社（2020）127号文件，红塔区疾控中心有一名遗属人员</t>
  </si>
  <si>
    <t>数量指标</t>
  </si>
  <si>
    <t>1人</t>
  </si>
  <si>
    <t>人</t>
  </si>
  <si>
    <t>1050</t>
  </si>
  <si>
    <t>每人每月</t>
  </si>
  <si>
    <t>元</t>
  </si>
  <si>
    <t>时效指标</t>
  </si>
  <si>
    <t>2023-12-31</t>
  </si>
  <si>
    <t>年末前完成</t>
  </si>
  <si>
    <t>年</t>
  </si>
  <si>
    <t>完成补助工作</t>
  </si>
  <si>
    <t>预算06表</t>
  </si>
  <si>
    <t>2026年部门政府性基金预算支出预算表</t>
  </si>
  <si>
    <t>政府性基金预算支出</t>
  </si>
  <si>
    <t>备注：本部门无对下转移支付事项，故此表为空表。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</si>
  <si>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</si>
  <si>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</si>
  <si>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</si>
  <si>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</si>
  <si>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</si>
  <si>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</si>
  <si>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</si>
  <si>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</si>
  <si>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</si>
  <si>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</si>
  <si>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</si>
  <si>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是</t>
  </si>
  <si>
    <t>预算08表</t>
  </si>
  <si>
    <t>2026年部门政府购买服务预算表</t>
  </si>
  <si>
    <t>政府购买服务项目</t>
  </si>
  <si>
    <t>政府购买服务目录</t>
  </si>
  <si>
    <t>政府性
基金</t>
  </si>
  <si>
    <t>国有资本经营收益</t>
  </si>
  <si>
    <t>财政专户管理的收入</t>
  </si>
  <si>
    <t>单位自筹</t>
  </si>
  <si>
    <t>预算09-1表</t>
  </si>
  <si>
    <t>2026年对下转移支付预算表</t>
  </si>
  <si>
    <t>单位名称（项目）</t>
  </si>
  <si>
    <t>地区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</si>
  <si>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</si>
  <si>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</si>
  <si>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</si>
  <si>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</si>
  <si>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</si>
  <si>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</si>
  <si>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</si>
  <si>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</si>
  <si>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</si>
  <si>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</si>
  <si>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</si>
  <si>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</si>
  <si>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</si>
  <si>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</si>
  <si>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</si>
  <si>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</si>
  <si>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</si>
  <si>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</si>
  <si>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</si>
  <si>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</si>
  <si>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</si>
  <si>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</si>
  <si>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</si>
  <si>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</si>
  <si>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</si>
  <si>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</si>
  <si>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</si>
  <si>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</si>
  <si>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</si>
  <si>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</si>
  <si>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8</t>
  </si>
  <si>
    <t>注：涉及土地使用权、房屋、公务用车购置，按照现行相关管理制度规定报批，以职能部门审批意见为准。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</si>
  <si>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</si>
  <si>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</si>
  <si>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</si>
  <si>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</si>
  <si>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</si>
  <si>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</si>
  <si>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</si>
  <si>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</si>
  <si>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</si>
  <si>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312民生类</t>
  </si>
  <si>
    <t>红塔区双价人乳头瘤病毒疫苗HPV2“健康惠民工程”项目经费</t>
  </si>
  <si>
    <t>二级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</si>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</sst>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55"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方正仿宋_GBK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27"/>
      <name val="SimSun"/>
      <charset val="134"/>
    </font>
    <font>
      <sz val="27"/>
      <name val="Times New Roman"/>
      <charset val="134"/>
    </font>
    <font>
      <sz val="10.5"/>
      <name val="SimSu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0.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20" applyNumberFormat="0" applyAlignment="0" applyProtection="0">
      <alignment vertical="center"/>
    </xf>
    <xf numFmtId="0" fontId="45" fillId="4" borderId="21" applyNumberFormat="0" applyAlignment="0" applyProtection="0">
      <alignment vertical="center"/>
    </xf>
    <xf numFmtId="0" fontId="46" fillId="4" borderId="20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</cellStyleXfs>
  <cellXfs count="239">
    <xf numFmtId="0" fontId="0" fillId="0" borderId="0" xfId="0" applyFont="1">
      <alignment vertical="top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49" fontId="7" fillId="0" borderId="7" xfId="50" applyNumberFormat="1" applyFont="1" applyBorder="1">
      <alignment horizontal="left" vertical="center" wrapText="1"/>
    </xf>
    <xf numFmtId="176" fontId="8" fillId="0" borderId="7" xfId="5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176" fontId="7" fillId="0" borderId="7" xfId="51" applyNumberFormat="1" applyFont="1" applyBorder="1">
      <alignment horizontal="right"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176" fontId="11" fillId="0" borderId="7" xfId="51" applyNumberFormat="1" applyFont="1" applyBorder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49" fontId="8" fillId="0" borderId="0" xfId="50" applyNumberFormat="1" applyFont="1" applyBorder="1">
      <alignment horizontal="left" vertical="center" wrapText="1"/>
    </xf>
    <xf numFmtId="49" fontId="8" fillId="0" borderId="0" xfId="50" applyNumberFormat="1" applyFont="1" applyBorder="1" applyAlignment="1">
      <alignment horizontal="right" vertical="center" wrapText="1"/>
    </xf>
    <xf numFmtId="49" fontId="14" fillId="0" borderId="0" xfId="50" applyNumberFormat="1" applyFont="1" applyBorder="1" applyAlignment="1">
      <alignment horizontal="center" vertical="center" wrapText="1"/>
    </xf>
    <xf numFmtId="49" fontId="8" fillId="0" borderId="9" xfId="50" applyNumberFormat="1" applyFont="1" applyBorder="1" applyAlignment="1">
      <alignment horizontal="center" vertical="center" wrapText="1"/>
    </xf>
    <xf numFmtId="49" fontId="8" fillId="0" borderId="10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49" fontId="15" fillId="0" borderId="7" xfId="50" applyNumberFormat="1" applyFont="1" applyBorder="1" applyAlignment="1">
      <alignment horizontal="center" vertical="center" wrapText="1"/>
    </xf>
    <xf numFmtId="49" fontId="16" fillId="0" borderId="7" xfId="50" applyNumberFormat="1" applyFont="1" applyBorder="1" applyAlignment="1">
      <alignment horizontal="center" vertical="center" wrapText="1"/>
    </xf>
    <xf numFmtId="49" fontId="15" fillId="0" borderId="7" xfId="50" applyNumberFormat="1" applyFont="1" applyBorder="1" applyAlignment="1">
      <alignment horizontal="left" vertical="center" wrapText="1" indent="1"/>
    </xf>
    <xf numFmtId="49" fontId="15" fillId="0" borderId="7" xfId="50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6" fontId="8" fillId="0" borderId="7" xfId="51" applyNumberFormat="1" applyFont="1" applyBorder="1">
      <alignment horizontal="right" vertical="center"/>
    </xf>
    <xf numFmtId="49" fontId="17" fillId="0" borderId="7" xfId="50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6" fontId="18" fillId="0" borderId="7" xfId="51" applyNumberFormat="1" applyFont="1" applyBorder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>
      <alignment vertical="center" wrapText="1"/>
    </xf>
    <xf numFmtId="0" fontId="21" fillId="0" borderId="7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horizontal="right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7" fillId="0" borderId="7" xfId="51" applyNumberFormat="1" applyFont="1" applyBorder="1" applyAlignment="1">
      <alignment horizontal="right" vertical="center" wrapText="1"/>
    </xf>
    <xf numFmtId="176" fontId="7" fillId="0" borderId="7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2"/>
    </xf>
    <xf numFmtId="49" fontId="7" fillId="0" borderId="7" xfId="50" applyNumberFormat="1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 indent="2"/>
    </xf>
    <xf numFmtId="176" fontId="7" fillId="0" borderId="12" xfId="51" applyNumberFormat="1" applyFont="1" applyBorder="1" applyAlignment="1">
      <alignment horizontal="right" vertical="center" wrapText="1"/>
    </xf>
    <xf numFmtId="176" fontId="7" fillId="0" borderId="13" xfId="51" applyNumberFormat="1" applyFont="1" applyBorder="1" applyAlignment="1">
      <alignment horizontal="right" vertical="center"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left" vertical="center" wrapText="1" indent="2"/>
    </xf>
    <xf numFmtId="0" fontId="5" fillId="0" borderId="15" xfId="0" applyFont="1" applyFill="1" applyBorder="1" applyAlignment="1">
      <alignment horizontal="left" vertical="center" wrapText="1"/>
    </xf>
    <xf numFmtId="4" fontId="5" fillId="0" borderId="15" xfId="0" applyNumberFormat="1" applyFont="1" applyFill="1" applyBorder="1" applyAlignment="1" applyProtection="1">
      <alignment horizontal="right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 applyProtection="1">
      <alignment horizontal="right" vertical="center"/>
      <protection locked="0"/>
    </xf>
    <xf numFmtId="4" fontId="10" fillId="0" borderId="15" xfId="0" applyNumberFormat="1" applyFont="1" applyFill="1" applyBorder="1" applyAlignment="1" applyProtection="1">
      <alignment horizontal="right" vertical="center"/>
      <protection locked="0"/>
    </xf>
    <xf numFmtId="4" fontId="10" fillId="0" borderId="7" xfId="0" applyNumberFormat="1" applyFont="1" applyFill="1" applyBorder="1" applyAlignment="1" applyProtection="1">
      <alignment horizontal="right" vertical="center"/>
      <protection locked="0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8" fillId="0" borderId="0" xfId="50" applyNumberFormat="1" applyFont="1" applyBorder="1" applyAlignment="1">
      <alignment horizontal="right" vertical="center" wrapText="1"/>
    </xf>
    <xf numFmtId="49" fontId="22" fillId="0" borderId="0" xfId="50" applyNumberFormat="1" applyFont="1" applyBorder="1" applyAlignment="1">
      <alignment horizontal="center" vertical="center" wrapText="1"/>
    </xf>
    <xf numFmtId="49" fontId="23" fillId="0" borderId="0" xfId="50" applyNumberFormat="1" applyFont="1" applyBorder="1" applyAlignment="1">
      <alignment horizontal="center" vertical="center" wrapText="1"/>
    </xf>
    <xf numFmtId="49" fontId="24" fillId="0" borderId="7" xfId="50" applyNumberFormat="1" applyFont="1" applyBorder="1" applyAlignment="1">
      <alignment horizontal="center" vertical="center" wrapText="1"/>
    </xf>
    <xf numFmtId="180" fontId="24" fillId="0" borderId="7" xfId="56" applyNumberFormat="1" applyFont="1" applyBorder="1" applyAlignment="1">
      <alignment horizontal="center" vertical="center" wrapText="1"/>
    </xf>
    <xf numFmtId="180" fontId="8" fillId="0" borderId="7" xfId="56" applyNumberFormat="1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176" fontId="8" fillId="0" borderId="7" xfId="50" applyNumberFormat="1" applyFont="1" applyBorder="1" applyAlignment="1">
      <alignment horizontal="right" vertical="center" wrapText="1"/>
    </xf>
    <xf numFmtId="176" fontId="8" fillId="0" borderId="7" xfId="0" applyNumberFormat="1" applyFont="1" applyBorder="1" applyAlignment="1">
      <alignment horizontal="right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8" fillId="0" borderId="7" xfId="50" applyNumberFormat="1" applyFont="1" applyBorder="1" applyAlignment="1">
      <alignment horizontal="center" vertical="center" wrapText="1"/>
    </xf>
    <xf numFmtId="176" fontId="8" fillId="0" borderId="7" xfId="51" applyAlignment="1">
      <alignment horizontal="right" vertical="center" wrapText="1"/>
    </xf>
    <xf numFmtId="49" fontId="8" fillId="0" borderId="7" xfId="50">
      <alignment horizontal="left" vertical="center" wrapText="1"/>
    </xf>
    <xf numFmtId="49" fontId="8" fillId="0" borderId="7" xfId="50" applyNumberFormat="1" applyFont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25" fillId="0" borderId="0" xfId="0" applyFont="1" applyAlignment="1"/>
    <xf numFmtId="0" fontId="25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right" vertical="center"/>
    </xf>
    <xf numFmtId="49" fontId="8" fillId="0" borderId="7" xfId="50" applyNumberFormat="1" applyFont="1" applyBorder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 indent="1"/>
    </xf>
    <xf numFmtId="176" fontId="8" fillId="0" borderId="7" xfId="0" applyNumberFormat="1" applyFont="1" applyFill="1" applyBorder="1" applyAlignment="1">
      <alignment horizontal="left" vertical="center" wrapText="1"/>
    </xf>
    <xf numFmtId="176" fontId="8" fillId="0" borderId="7" xfId="51" applyAlignment="1">
      <alignment horizontal="left" vertical="center" wrapText="1"/>
    </xf>
    <xf numFmtId="176" fontId="8" fillId="0" borderId="7" xfId="50" applyNumberFormat="1" applyFont="1" applyBorder="1">
      <alignment horizontal="left" vertical="center" wrapText="1"/>
    </xf>
    <xf numFmtId="49" fontId="8" fillId="0" borderId="7" xfId="50" applyNumberFormat="1" applyFont="1" applyBorder="1" applyAlignment="1">
      <alignment horizontal="left" vertical="center" wrapText="1" indent="1"/>
    </xf>
    <xf numFmtId="176" fontId="8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6" fillId="0" borderId="0" xfId="0" applyFont="1" applyAlignment="1"/>
    <xf numFmtId="0" fontId="8" fillId="0" borderId="0" xfId="0" applyFont="1" applyAlignment="1">
      <alignment horizontal="right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176" fontId="16" fillId="0" borderId="7" xfId="0" applyNumberFormat="1" applyFont="1" applyBorder="1" applyAlignment="1">
      <alignment horizontal="right" vertical="center"/>
    </xf>
    <xf numFmtId="176" fontId="8" fillId="0" borderId="7" xfId="5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176" fontId="8" fillId="0" borderId="7" xfId="51" applyFill="1">
      <alignment horizontal="right" vertical="center"/>
    </xf>
    <xf numFmtId="0" fontId="2" fillId="0" borderId="12" xfId="0" applyFont="1" applyFill="1" applyBorder="1" applyAlignment="1"/>
    <xf numFmtId="0" fontId="1" fillId="0" borderId="12" xfId="0" applyFont="1" applyFill="1" applyBorder="1" applyAlignment="1"/>
    <xf numFmtId="176" fontId="8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vertical="center"/>
    </xf>
    <xf numFmtId="49" fontId="10" fillId="0" borderId="7" xfId="50" applyNumberFormat="1" applyFont="1" applyBorder="1">
      <alignment horizontal="left" vertical="center" wrapText="1"/>
    </xf>
    <xf numFmtId="0" fontId="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4" fontId="10" fillId="0" borderId="7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0" borderId="2" xfId="51" applyBorder="1">
      <alignment horizontal="right" vertical="center"/>
    </xf>
    <xf numFmtId="0" fontId="1" fillId="0" borderId="8" xfId="0" applyFont="1" applyFill="1" applyBorder="1" applyAlignment="1"/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176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6" fontId="18" fillId="0" borderId="7" xfId="51" applyFont="1">
      <alignment horizontal="right" vertical="center"/>
    </xf>
    <xf numFmtId="49" fontId="7" fillId="0" borderId="7" xfId="50" applyNumberFormat="1" applyFont="1" applyBorder="1" quotePrefix="1">
      <alignment horizontal="left" vertical="center" wrapText="1"/>
    </xf>
    <xf numFmtId="0" fontId="5" fillId="0" borderId="0" xfId="0" applyFont="1" applyFill="1" applyBorder="1" applyAlignment="1" applyProtection="1" quotePrefix="1">
      <alignment horizontal="left" vertical="center"/>
      <protection locked="0"/>
    </xf>
    <xf numFmtId="0" fontId="16" fillId="0" borderId="7" xfId="0" applyFont="1" applyBorder="1" applyAlignment="1" quotePrefix="1">
      <alignment horizontal="left" vertical="center"/>
    </xf>
    <xf numFmtId="0" fontId="5" fillId="0" borderId="0" xfId="0" applyFont="1" applyFill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zoomScale="79" zoomScaleNormal="79" workbookViewId="0">
      <pane ySplit="1" topLeftCell="A2" activePane="bottomLeft" state="frozen"/>
      <selection/>
      <selection pane="bottomLeft" activeCell="B11" sqref="B11"/>
    </sheetView>
  </sheetViews>
  <sheetFormatPr defaultColWidth="8.85" defaultRowHeight="15" customHeight="1" outlineLevelCol="3"/>
  <cols>
    <col min="1" max="4" width="35.7" style="204" customWidth="1"/>
    <col min="5" max="16384" width="8.85" style="204"/>
  </cols>
  <sheetData>
    <row r="1" s="204" customFormat="1" ht="18.75" customHeight="1" spans="1:4">
      <c r="A1" s="228"/>
      <c r="B1" s="228"/>
      <c r="C1" s="228"/>
      <c r="D1" s="229" t="s">
        <v>0</v>
      </c>
    </row>
    <row r="2" s="204" customFormat="1" ht="45" customHeight="1" spans="1:4">
      <c r="A2" s="230" t="s">
        <v>1</v>
      </c>
      <c r="B2" s="230"/>
      <c r="C2" s="230"/>
      <c r="D2" s="230"/>
    </row>
    <row r="3" s="204" customFormat="1" ht="18.75" customHeight="1" spans="1:4">
      <c r="A3" s="231" t="str">
        <f>"单位名称："&amp;"玉溪市红塔区疾病预防控制中心"</f>
        <v>单位名称：玉溪市红塔区疾病预防控制中心</v>
      </c>
      <c r="B3" s="231"/>
      <c r="C3" s="232"/>
      <c r="D3" s="229" t="s">
        <v>2</v>
      </c>
    </row>
    <row r="4" s="204" customFormat="1" ht="22.5" customHeight="1" spans="1:4">
      <c r="A4" s="233" t="s">
        <v>3</v>
      </c>
      <c r="B4" s="233"/>
      <c r="C4" s="233" t="s">
        <v>4</v>
      </c>
      <c r="D4" s="233"/>
    </row>
    <row r="5" s="204" customFormat="1" ht="18.75" customHeight="1" spans="1:4">
      <c r="A5" s="233" t="s">
        <v>5</v>
      </c>
      <c r="B5" s="233" t="s">
        <v>6</v>
      </c>
      <c r="C5" s="233" t="s">
        <v>7</v>
      </c>
      <c r="D5" s="233" t="s">
        <v>6</v>
      </c>
    </row>
    <row r="6" s="204" customFormat="1" ht="18.75" customHeight="1" spans="1:4">
      <c r="A6" s="233"/>
      <c r="B6" s="233"/>
      <c r="C6" s="233"/>
      <c r="D6" s="233"/>
    </row>
    <row r="7" s="204" customFormat="1" ht="22.5" customHeight="1" spans="1:4">
      <c r="A7" s="234" t="s">
        <v>8</v>
      </c>
      <c r="B7" s="161">
        <v>14565343.63</v>
      </c>
      <c r="C7" s="234" t="str">
        <f>"一"&amp;"、"&amp;"社会保障和就业支出"</f>
        <v>一、社会保障和就业支出</v>
      </c>
      <c r="D7" s="161">
        <v>2084432.8</v>
      </c>
    </row>
    <row r="8" s="204" customFormat="1" ht="22.5" customHeight="1" spans="1:4">
      <c r="A8" s="234" t="s">
        <v>9</v>
      </c>
      <c r="B8" s="161"/>
      <c r="C8" s="234" t="str">
        <f>"二"&amp;"、"&amp;"卫生健康支出"</f>
        <v>二、卫生健康支出</v>
      </c>
      <c r="D8" s="161">
        <v>51520706.83</v>
      </c>
    </row>
    <row r="9" s="204" customFormat="1" ht="22.5" customHeight="1" spans="1:4">
      <c r="A9" s="234" t="s">
        <v>10</v>
      </c>
      <c r="B9" s="161"/>
      <c r="C9" s="234" t="str">
        <f>"三"&amp;"、"&amp;"住房保障支出"</f>
        <v>三、住房保障支出</v>
      </c>
      <c r="D9" s="161">
        <v>960204</v>
      </c>
    </row>
    <row r="10" s="204" customFormat="1" ht="22.5" customHeight="1" spans="1:4">
      <c r="A10" s="234" t="s">
        <v>11</v>
      </c>
      <c r="B10" s="161"/>
      <c r="C10" s="234"/>
      <c r="D10" s="161"/>
    </row>
    <row r="11" s="204" customFormat="1" ht="22.5" customHeight="1" spans="1:4">
      <c r="A11" s="234" t="s">
        <v>12</v>
      </c>
      <c r="B11" s="161">
        <v>40000000</v>
      </c>
      <c r="C11" s="234"/>
      <c r="D11" s="161"/>
    </row>
    <row r="12" s="204" customFormat="1" ht="22.5" customHeight="1" spans="1:4">
      <c r="A12" s="234" t="s">
        <v>13</v>
      </c>
      <c r="B12" s="161">
        <v>40000000</v>
      </c>
      <c r="C12" s="234"/>
      <c r="D12" s="161"/>
    </row>
    <row r="13" s="204" customFormat="1" ht="22.5" customHeight="1" spans="1:4">
      <c r="A13" s="234" t="s">
        <v>14</v>
      </c>
      <c r="B13" s="161"/>
      <c r="C13" s="234"/>
      <c r="D13" s="161"/>
    </row>
    <row r="14" s="204" customFormat="1" ht="22.5" customHeight="1" spans="1:4">
      <c r="A14" s="234" t="s">
        <v>15</v>
      </c>
      <c r="B14" s="161"/>
      <c r="C14" s="234"/>
      <c r="D14" s="161"/>
    </row>
    <row r="15" s="204" customFormat="1" ht="22.5" customHeight="1" spans="1:4">
      <c r="A15" s="235" t="s">
        <v>16</v>
      </c>
      <c r="B15" s="161"/>
      <c r="C15" s="236"/>
      <c r="D15" s="161"/>
    </row>
    <row r="16" s="204" customFormat="1" ht="22.5" customHeight="1" spans="1:4">
      <c r="A16" s="235" t="s">
        <v>17</v>
      </c>
      <c r="B16" s="161"/>
      <c r="C16" s="236"/>
      <c r="D16" s="161"/>
    </row>
    <row r="17" s="204" customFormat="1" ht="22.5" customHeight="1" spans="1:4">
      <c r="A17" s="235"/>
      <c r="B17" s="161"/>
      <c r="C17" s="236"/>
      <c r="D17" s="161"/>
    </row>
    <row r="18" s="204" customFormat="1" ht="22.5" customHeight="1" spans="1:4">
      <c r="A18" s="237" t="s">
        <v>18</v>
      </c>
      <c r="B18" s="238">
        <v>54565343.63</v>
      </c>
      <c r="C18" s="236" t="s">
        <v>19</v>
      </c>
      <c r="D18" s="238">
        <v>54565343.63</v>
      </c>
    </row>
    <row r="19" s="204" customFormat="1" ht="22.5" customHeight="1" spans="1:4">
      <c r="A19" s="235" t="s">
        <v>20</v>
      </c>
      <c r="B19" s="161"/>
      <c r="C19" s="234" t="s">
        <v>21</v>
      </c>
      <c r="D19" s="238"/>
    </row>
    <row r="20" s="204" customFormat="1" ht="22.5" customHeight="1" spans="1:4">
      <c r="A20" s="237" t="s">
        <v>22</v>
      </c>
      <c r="B20" s="238">
        <v>54565343.63</v>
      </c>
      <c r="C20" s="236" t="s">
        <v>23</v>
      </c>
      <c r="D20" s="238">
        <v>54565343.63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zoomScale="79" zoomScaleNormal="79" workbookViewId="0">
      <pane ySplit="1" topLeftCell="A2" activePane="bottomLeft" state="frozen"/>
      <selection/>
      <selection pane="bottomLeft" activeCell="I25" sqref="I25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33"/>
      <c r="B1" s="133"/>
      <c r="C1" s="133"/>
      <c r="D1" s="133"/>
      <c r="E1" s="133"/>
      <c r="F1" s="133"/>
    </row>
    <row r="2" ht="18.75" customHeight="1" spans="1:6">
      <c r="A2" s="134"/>
      <c r="B2" s="134"/>
      <c r="C2" s="134"/>
      <c r="D2" s="134"/>
      <c r="E2" s="134"/>
      <c r="F2" s="135" t="s">
        <v>291</v>
      </c>
    </row>
    <row r="3" ht="37.5" customHeight="1" spans="1:6">
      <c r="A3" s="136" t="s">
        <v>292</v>
      </c>
      <c r="B3" s="136"/>
      <c r="C3" s="136"/>
      <c r="D3" s="136"/>
      <c r="E3" s="136"/>
      <c r="F3" s="136"/>
    </row>
    <row r="4" ht="18.75" customHeight="1" spans="1:6">
      <c r="A4" s="137" t="str">
        <f>"单位名称："&amp;"玉溪市红塔区疾病预防控制中心"</f>
        <v>单位名称：玉溪市红塔区疾病预防控制中心</v>
      </c>
      <c r="B4" s="137"/>
      <c r="C4" s="137"/>
      <c r="D4" s="138"/>
      <c r="E4" s="138"/>
      <c r="F4" s="139" t="s">
        <v>115</v>
      </c>
    </row>
    <row r="5" ht="18.75" customHeight="1" spans="1:6">
      <c r="A5" s="140" t="s">
        <v>136</v>
      </c>
      <c r="B5" s="140" t="s">
        <v>47</v>
      </c>
      <c r="C5" s="140" t="s">
        <v>48</v>
      </c>
      <c r="D5" s="141" t="s">
        <v>293</v>
      </c>
      <c r="E5" s="141"/>
      <c r="F5" s="141"/>
    </row>
    <row r="6" ht="18.75" customHeight="1" spans="1:6">
      <c r="A6" s="140" t="s">
        <v>47</v>
      </c>
      <c r="B6" s="140" t="s">
        <v>47</v>
      </c>
      <c r="C6" s="140" t="s">
        <v>48</v>
      </c>
      <c r="D6" s="141" t="s">
        <v>31</v>
      </c>
      <c r="E6" s="141" t="s">
        <v>56</v>
      </c>
      <c r="F6" s="141" t="s">
        <v>57</v>
      </c>
    </row>
    <row r="7" ht="18.75" customHeight="1" spans="1:6">
      <c r="A7" s="142" t="s">
        <v>119</v>
      </c>
      <c r="B7" s="142">
        <v>2</v>
      </c>
      <c r="C7" s="142">
        <v>3</v>
      </c>
      <c r="D7" s="142" t="s">
        <v>122</v>
      </c>
      <c r="E7" s="142" t="s">
        <v>123</v>
      </c>
      <c r="F7" s="142" t="s">
        <v>124</v>
      </c>
    </row>
    <row r="8" ht="20.25" customHeight="1" spans="1:6">
      <c r="A8" s="143"/>
      <c r="B8" s="143"/>
      <c r="C8" s="143"/>
      <c r="D8" s="52"/>
      <c r="E8" s="52"/>
      <c r="F8" s="52"/>
    </row>
    <row r="9" ht="20.25" customHeight="1" spans="1:6">
      <c r="A9" s="144" t="s">
        <v>92</v>
      </c>
      <c r="B9" s="144"/>
      <c r="C9" s="144"/>
      <c r="D9" s="145"/>
      <c r="E9" s="145"/>
      <c r="F9" s="145"/>
    </row>
    <row r="10" customHeight="1" spans="1:6">
      <c r="A10" t="s">
        <v>294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zoomScale="79" zoomScaleNormal="79" workbookViewId="0">
      <pane ySplit="1" topLeftCell="A2" activePane="bottomLeft" state="frozen"/>
      <selection/>
      <selection pane="bottomLeft" activeCell="I21" sqref="I21"/>
    </sheetView>
  </sheetViews>
  <sheetFormatPr defaultColWidth="8.85" defaultRowHeight="15" customHeight="1"/>
  <cols>
    <col min="1" max="1" width="32.9916666666667" customWidth="1"/>
    <col min="2" max="2" width="31.275" customWidth="1"/>
    <col min="3" max="3" width="31.4166666666667" customWidth="1"/>
    <col min="4" max="4" width="11.4166666666667" customWidth="1"/>
    <col min="5" max="7" width="16.275" customWidth="1"/>
    <col min="8" max="11" width="16.4166666666667" customWidth="1"/>
    <col min="12" max="17" width="16.275" customWidth="1"/>
  </cols>
  <sheetData>
    <row r="1" customHeight="1" spans="1:17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customHeight="1" spans="1:17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42" t="s">
        <v>295</v>
      </c>
    </row>
    <row r="3" ht="45" customHeight="1" spans="1:17">
      <c r="A3" s="118" t="s">
        <v>296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19"/>
      <c r="P3" s="119"/>
      <c r="Q3" s="119"/>
    </row>
    <row r="4" ht="20.25" customHeight="1" spans="1:17">
      <c r="A4" s="41" t="str">
        <f>"单位名称："&amp;"玉溪市红塔区疾病预防控制中心"</f>
        <v>单位名称：玉溪市红塔区疾病预防控制中心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 t="s">
        <v>115</v>
      </c>
    </row>
    <row r="5" ht="20.25" customHeight="1" spans="1:17">
      <c r="A5" s="120" t="s">
        <v>297</v>
      </c>
      <c r="B5" s="120" t="s">
        <v>298</v>
      </c>
      <c r="C5" s="120" t="s">
        <v>299</v>
      </c>
      <c r="D5" s="120" t="s">
        <v>300</v>
      </c>
      <c r="E5" s="120" t="s">
        <v>301</v>
      </c>
      <c r="F5" s="120" t="s">
        <v>302</v>
      </c>
      <c r="G5" s="120" t="s">
        <v>143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ht="20.25" customHeight="1" spans="1:17">
      <c r="A6" s="120" t="s">
        <v>303</v>
      </c>
      <c r="B6" s="120" t="s">
        <v>298</v>
      </c>
      <c r="C6" s="120" t="s">
        <v>299</v>
      </c>
      <c r="D6" s="120" t="s">
        <v>300</v>
      </c>
      <c r="E6" s="120" t="s">
        <v>301</v>
      </c>
      <c r="F6" s="120" t="s">
        <v>302</v>
      </c>
      <c r="G6" s="120" t="s">
        <v>29</v>
      </c>
      <c r="H6" s="120" t="s">
        <v>32</v>
      </c>
      <c r="I6" s="120" t="s">
        <v>304</v>
      </c>
      <c r="J6" s="120" t="s">
        <v>305</v>
      </c>
      <c r="K6" s="120" t="s">
        <v>35</v>
      </c>
      <c r="L6" s="120" t="s">
        <v>50</v>
      </c>
      <c r="M6" s="120" t="s">
        <v>50</v>
      </c>
      <c r="N6" s="120"/>
      <c r="O6" s="120"/>
      <c r="P6" s="120"/>
      <c r="Q6" s="120"/>
    </row>
    <row r="7" ht="32.4" customHeight="1" spans="1:17">
      <c r="A7" s="120"/>
      <c r="B7" s="120"/>
      <c r="C7" s="120"/>
      <c r="D7" s="120"/>
      <c r="E7" s="120"/>
      <c r="F7" s="120"/>
      <c r="G7" s="120"/>
      <c r="H7" s="120" t="s">
        <v>31</v>
      </c>
      <c r="I7" s="120"/>
      <c r="J7" s="120"/>
      <c r="K7" s="120"/>
      <c r="L7" s="120" t="s">
        <v>31</v>
      </c>
      <c r="M7" s="120" t="s">
        <v>42</v>
      </c>
      <c r="N7" s="120" t="s">
        <v>37</v>
      </c>
      <c r="O7" s="121" t="s">
        <v>38</v>
      </c>
      <c r="P7" s="121" t="s">
        <v>39</v>
      </c>
      <c r="Q7" s="121" t="s">
        <v>40</v>
      </c>
    </row>
    <row r="8" ht="20.25" customHeight="1" spans="1:17">
      <c r="A8" s="122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  <c r="L8" s="122">
        <v>12</v>
      </c>
      <c r="M8" s="122">
        <v>13</v>
      </c>
      <c r="N8" s="122">
        <v>14</v>
      </c>
      <c r="O8" s="122">
        <v>15</v>
      </c>
      <c r="P8" s="122">
        <v>16</v>
      </c>
      <c r="Q8" s="122">
        <v>17</v>
      </c>
    </row>
    <row r="9" ht="20.25" customHeight="1" spans="1:17">
      <c r="A9" s="123" t="s">
        <v>44</v>
      </c>
      <c r="B9" s="123" t="str">
        <f>"        "&amp;"一般公用经费"</f>
        <v>        一般公用经费</v>
      </c>
      <c r="C9" s="123"/>
      <c r="D9" s="124"/>
      <c r="E9" s="124"/>
      <c r="F9" s="124"/>
      <c r="G9" s="124">
        <v>95000</v>
      </c>
      <c r="H9" s="124">
        <v>95000</v>
      </c>
      <c r="I9" s="124"/>
      <c r="J9" s="125"/>
      <c r="K9" s="125"/>
      <c r="L9" s="124"/>
      <c r="M9" s="124"/>
      <c r="N9" s="124"/>
      <c r="O9" s="124"/>
      <c r="P9" s="124"/>
      <c r="Q9" s="124"/>
    </row>
    <row r="10" ht="20.25" customHeight="1" spans="1:17">
      <c r="A10" s="123" t="str">
        <f>"            "&amp;"复印纸"</f>
        <v>            复印纸</v>
      </c>
      <c r="B10" s="123" t="str">
        <f>"            "&amp;"复印纸"</f>
        <v>            复印纸</v>
      </c>
      <c r="C10" s="123" t="str">
        <f>"A05040101"&amp;"  "&amp;"复印纸"</f>
        <v>A05040101  复印纸</v>
      </c>
      <c r="D10" s="126" t="s">
        <v>285</v>
      </c>
      <c r="E10" s="127">
        <v>1</v>
      </c>
      <c r="F10" s="128" t="s">
        <v>306</v>
      </c>
      <c r="G10" s="129">
        <v>10000</v>
      </c>
      <c r="H10" s="129">
        <v>10000</v>
      </c>
      <c r="I10" s="125"/>
      <c r="J10" s="125"/>
      <c r="K10" s="125"/>
      <c r="L10" s="124"/>
      <c r="M10" s="124"/>
      <c r="N10" s="124"/>
      <c r="O10" s="124"/>
      <c r="P10" s="124"/>
      <c r="Q10" s="124"/>
    </row>
    <row r="11" ht="25" customHeight="1" spans="1:17">
      <c r="A11" s="123" t="str">
        <f>"            "&amp;"物业管理服务（安保、绿化）"</f>
        <v>            物业管理服务（安保、绿化）</v>
      </c>
      <c r="B11" s="123" t="str">
        <f>"            "&amp;"物业管理服务（安保、绿化）"</f>
        <v>            物业管理服务（安保、绿化）</v>
      </c>
      <c r="C11" s="123" t="str">
        <f>"C21040001"&amp;"  "&amp;"物业管理服务"</f>
        <v>C21040001  物业管理服务</v>
      </c>
      <c r="D11" s="126" t="s">
        <v>285</v>
      </c>
      <c r="E11" s="127">
        <v>1</v>
      </c>
      <c r="F11" s="128" t="s">
        <v>306</v>
      </c>
      <c r="G11" s="129">
        <v>80000</v>
      </c>
      <c r="H11" s="129">
        <v>80000</v>
      </c>
      <c r="I11" s="124"/>
      <c r="J11" s="125"/>
      <c r="K11" s="125"/>
      <c r="L11" s="124"/>
      <c r="M11" s="124"/>
      <c r="N11" s="124"/>
      <c r="O11" s="124"/>
      <c r="P11" s="124"/>
      <c r="Q11" s="124"/>
    </row>
    <row r="12" ht="20.25" customHeight="1" spans="1:17">
      <c r="A12" s="123" t="str">
        <f>"            "&amp;"办公用品"</f>
        <v>            办公用品</v>
      </c>
      <c r="B12" s="123" t="str">
        <f>"            "&amp;"办公用品"</f>
        <v>            办公用品</v>
      </c>
      <c r="C12" s="123" t="str">
        <f>"A05040000"&amp;"  "&amp;"办公用品"</f>
        <v>A05040000  办公用品</v>
      </c>
      <c r="D12" s="126" t="s">
        <v>285</v>
      </c>
      <c r="E12" s="127">
        <v>1</v>
      </c>
      <c r="F12" s="128" t="s">
        <v>306</v>
      </c>
      <c r="G12" s="129">
        <v>5000</v>
      </c>
      <c r="H12" s="129">
        <v>5000</v>
      </c>
      <c r="I12" s="125"/>
      <c r="J12" s="125"/>
      <c r="K12" s="125"/>
      <c r="L12" s="124"/>
      <c r="M12" s="124"/>
      <c r="N12" s="124"/>
      <c r="O12" s="124"/>
      <c r="P12" s="124"/>
      <c r="Q12" s="124"/>
    </row>
    <row r="13" ht="20.25" customHeight="1" spans="1:17">
      <c r="A13" s="123" t="str">
        <f>"        "&amp;"公车购置及运维费"</f>
        <v>        公车购置及运维费</v>
      </c>
      <c r="B13" s="123" t="str">
        <f>"        "&amp;"公车购置及运维费"</f>
        <v>        公车购置及运维费</v>
      </c>
      <c r="C13" s="130"/>
      <c r="D13" s="130"/>
      <c r="E13" s="130"/>
      <c r="F13" s="128" t="s">
        <v>306</v>
      </c>
      <c r="G13" s="129">
        <v>70000</v>
      </c>
      <c r="H13" s="129">
        <v>70000</v>
      </c>
      <c r="I13" s="125"/>
      <c r="J13" s="125"/>
      <c r="K13" s="125"/>
      <c r="L13" s="124"/>
      <c r="M13" s="124"/>
      <c r="N13" s="124"/>
      <c r="O13" s="124"/>
      <c r="P13" s="124"/>
      <c r="Q13" s="124"/>
    </row>
    <row r="14" ht="20.25" customHeight="1" spans="1:17">
      <c r="A14" s="123" t="str">
        <f>"            "&amp;"车辆保险"</f>
        <v>            车辆保险</v>
      </c>
      <c r="B14" s="123" t="str">
        <f>"            "&amp;"车辆保险"</f>
        <v>            车辆保险</v>
      </c>
      <c r="C14" s="123" t="str">
        <f>"C1804010201"&amp;"  "&amp;"机动车保险服务"</f>
        <v>C1804010201  机动车保险服务</v>
      </c>
      <c r="D14" s="126" t="s">
        <v>285</v>
      </c>
      <c r="E14" s="127">
        <v>1</v>
      </c>
      <c r="F14" s="128" t="s">
        <v>306</v>
      </c>
      <c r="G14" s="129">
        <v>32000</v>
      </c>
      <c r="H14" s="129">
        <v>32000</v>
      </c>
      <c r="I14" s="125"/>
      <c r="J14" s="125"/>
      <c r="K14" s="125"/>
      <c r="L14" s="124"/>
      <c r="M14" s="124"/>
      <c r="N14" s="124"/>
      <c r="O14" s="124"/>
      <c r="P14" s="124"/>
      <c r="Q14" s="124"/>
    </row>
    <row r="15" ht="20.25" customHeight="1" spans="1:17">
      <c r="A15" s="123" t="str">
        <f>"            "&amp;"汽油费"</f>
        <v>            汽油费</v>
      </c>
      <c r="B15" s="123" t="str">
        <f>"            "&amp;"汽油费"</f>
        <v>            汽油费</v>
      </c>
      <c r="C15" s="123" t="str">
        <f>"C23120302"&amp;"  "&amp;"车辆加油、添加燃料服务"</f>
        <v>C23120302  车辆加油、添加燃料服务</v>
      </c>
      <c r="D15" s="126" t="s">
        <v>285</v>
      </c>
      <c r="E15" s="127">
        <v>1</v>
      </c>
      <c r="F15" s="128" t="s">
        <v>306</v>
      </c>
      <c r="G15" s="129">
        <v>15000</v>
      </c>
      <c r="H15" s="129">
        <v>15000</v>
      </c>
      <c r="I15" s="125"/>
      <c r="J15" s="125"/>
      <c r="K15" s="125"/>
      <c r="L15" s="124"/>
      <c r="M15" s="124"/>
      <c r="N15" s="124"/>
      <c r="O15" s="124"/>
      <c r="P15" s="124"/>
      <c r="Q15" s="124"/>
    </row>
    <row r="16" ht="20.25" customHeight="1" spans="1:17">
      <c r="A16" s="123" t="str">
        <f>"            "&amp;"车辆维修"</f>
        <v>            车辆维修</v>
      </c>
      <c r="B16" s="123" t="str">
        <f>"            "&amp;"车辆维修"</f>
        <v>            车辆维修</v>
      </c>
      <c r="C16" s="123" t="str">
        <f>"C23120300"&amp;"  "&amp;"车辆维修和保养服务"</f>
        <v>C23120300  车辆维修和保养服务</v>
      </c>
      <c r="D16" s="126" t="s">
        <v>285</v>
      </c>
      <c r="E16" s="127">
        <v>1</v>
      </c>
      <c r="F16" s="128" t="s">
        <v>306</v>
      </c>
      <c r="G16" s="129">
        <v>23000</v>
      </c>
      <c r="H16" s="129">
        <v>23000</v>
      </c>
      <c r="I16" s="125"/>
      <c r="J16" s="125"/>
      <c r="K16" s="125"/>
      <c r="L16" s="124"/>
      <c r="M16" s="124"/>
      <c r="N16" s="124"/>
      <c r="O16" s="124"/>
      <c r="P16" s="124"/>
      <c r="Q16" s="124"/>
    </row>
    <row r="17" ht="20.25" customHeight="1" spans="1:17">
      <c r="A17" s="131" t="s">
        <v>29</v>
      </c>
      <c r="B17" s="131"/>
      <c r="C17" s="131"/>
      <c r="D17" s="128"/>
      <c r="E17" s="128"/>
      <c r="F17" s="124"/>
      <c r="G17" s="132">
        <v>165000</v>
      </c>
      <c r="H17" s="132">
        <v>165000</v>
      </c>
      <c r="I17" s="124"/>
      <c r="J17" s="124"/>
      <c r="K17" s="124"/>
      <c r="L17" s="124"/>
      <c r="M17" s="124"/>
      <c r="N17" s="124"/>
      <c r="O17" s="124"/>
      <c r="P17" s="124"/>
      <c r="Q17" s="124"/>
    </row>
  </sheetData>
  <mergeCells count="17">
    <mergeCell ref="A2:M2"/>
    <mergeCell ref="A3:Q3"/>
    <mergeCell ref="A4:M4"/>
    <mergeCell ref="G5:Q5"/>
    <mergeCell ref="L6:Q6"/>
    <mergeCell ref="A17:E1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8"/>
  <sheetViews>
    <sheetView showZeros="0" zoomScale="79" zoomScaleNormal="79" workbookViewId="0">
      <pane ySplit="1" topLeftCell="A2" activePane="bottomLeft" state="frozen"/>
      <selection/>
      <selection pane="bottomLeft" activeCell="A3" sqref="A3:D3"/>
    </sheetView>
  </sheetViews>
  <sheetFormatPr defaultColWidth="10.3833333333333" defaultRowHeight="14.25" customHeight="1"/>
  <cols>
    <col min="1" max="16384" width="10.3833333333333" style="1" customWidth="1"/>
  </cols>
  <sheetData>
    <row r="1" s="1" customFormat="1" ht="13.5" customHeight="1" spans="1:14">
      <c r="A1" s="73"/>
      <c r="B1" s="73"/>
      <c r="C1" s="73"/>
      <c r="D1" s="73"/>
      <c r="E1" s="73"/>
      <c r="F1" s="73"/>
      <c r="G1" s="73"/>
      <c r="H1" s="87"/>
      <c r="I1" s="73"/>
      <c r="J1" s="73"/>
      <c r="K1" s="73"/>
      <c r="L1" s="58"/>
      <c r="M1" s="67"/>
      <c r="N1" s="88" t="s">
        <v>307</v>
      </c>
    </row>
    <row r="2" s="1" customFormat="1" ht="27.75" customHeight="1" spans="1:14">
      <c r="A2" s="68" t="s">
        <v>308</v>
      </c>
      <c r="B2" s="69"/>
      <c r="C2" s="69"/>
      <c r="D2" s="69"/>
      <c r="E2" s="69"/>
      <c r="F2" s="69"/>
      <c r="G2" s="69"/>
      <c r="H2" s="89"/>
      <c r="I2" s="69"/>
      <c r="J2" s="69"/>
      <c r="K2" s="69"/>
      <c r="L2" s="60"/>
      <c r="M2" s="89"/>
      <c r="N2" s="69"/>
    </row>
    <row r="3" s="1" customFormat="1" ht="18.75" customHeight="1" spans="1:14">
      <c r="A3" s="242" t="s">
        <v>26</v>
      </c>
      <c r="B3" s="90"/>
      <c r="C3" s="90"/>
      <c r="D3" s="90"/>
      <c r="E3" s="71"/>
      <c r="F3" s="71"/>
      <c r="G3" s="71"/>
      <c r="H3" s="87"/>
      <c r="I3" s="73"/>
      <c r="J3" s="73"/>
      <c r="K3" s="73"/>
      <c r="L3" s="91"/>
      <c r="M3" s="74"/>
      <c r="N3" s="92" t="s">
        <v>115</v>
      </c>
    </row>
    <row r="4" s="1" customFormat="1" ht="15.75" customHeight="1" spans="1:14">
      <c r="A4" s="16" t="s">
        <v>297</v>
      </c>
      <c r="B4" s="93" t="s">
        <v>309</v>
      </c>
      <c r="C4" s="93" t="s">
        <v>310</v>
      </c>
      <c r="D4" s="94" t="s">
        <v>143</v>
      </c>
      <c r="E4" s="76"/>
      <c r="F4" s="76"/>
      <c r="G4" s="76"/>
      <c r="H4" s="95"/>
      <c r="I4" s="76"/>
      <c r="J4" s="76"/>
      <c r="K4" s="76"/>
      <c r="L4" s="96"/>
      <c r="M4" s="95"/>
      <c r="N4" s="97"/>
    </row>
    <row r="5" s="1" customFormat="1" ht="17.25" customHeight="1" spans="1:14">
      <c r="A5" s="16"/>
      <c r="B5" s="93"/>
      <c r="C5" s="93"/>
      <c r="D5" s="93" t="s">
        <v>29</v>
      </c>
      <c r="E5" s="93" t="s">
        <v>32</v>
      </c>
      <c r="F5" s="93" t="s">
        <v>311</v>
      </c>
      <c r="G5" s="93" t="s">
        <v>312</v>
      </c>
      <c r="H5" s="98" t="s">
        <v>313</v>
      </c>
      <c r="I5" s="94" t="s">
        <v>314</v>
      </c>
      <c r="J5" s="94"/>
      <c r="K5" s="94"/>
      <c r="L5" s="99"/>
      <c r="M5" s="100"/>
      <c r="N5" s="101"/>
    </row>
    <row r="6" s="1" customFormat="1" ht="54" customHeight="1" spans="1:14">
      <c r="A6" s="19"/>
      <c r="B6" s="101"/>
      <c r="C6" s="101"/>
      <c r="D6" s="101"/>
      <c r="E6" s="101"/>
      <c r="F6" s="101"/>
      <c r="G6" s="101"/>
      <c r="H6" s="102"/>
      <c r="I6" s="101" t="s">
        <v>31</v>
      </c>
      <c r="J6" s="101" t="s">
        <v>42</v>
      </c>
      <c r="K6" s="101" t="s">
        <v>150</v>
      </c>
      <c r="L6" s="103" t="s">
        <v>38</v>
      </c>
      <c r="M6" s="102" t="s">
        <v>39</v>
      </c>
      <c r="N6" s="101" t="s">
        <v>40</v>
      </c>
    </row>
    <row r="7" s="1" customFormat="1" ht="15" customHeight="1" spans="1:14">
      <c r="A7" s="19">
        <v>1</v>
      </c>
      <c r="B7" s="101">
        <v>2</v>
      </c>
      <c r="C7" s="101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s="1" customFormat="1" ht="21" customHeight="1" spans="1:14">
      <c r="A8" s="104"/>
      <c r="B8" s="105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s="1" customFormat="1" ht="21" customHeight="1" spans="1:14">
      <c r="A9" s="104"/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s="1" customFormat="1" ht="21" customHeight="1" spans="1:14">
      <c r="A10" s="104"/>
      <c r="B10" s="105"/>
      <c r="C10" s="105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1" s="1" customFormat="1" ht="21" customHeight="1" spans="1:14">
      <c r="A11" s="104"/>
      <c r="B11" s="105"/>
      <c r="C11" s="105"/>
      <c r="D11" s="106"/>
      <c r="E11" s="106"/>
      <c r="F11" s="106"/>
      <c r="G11" s="106"/>
      <c r="H11" s="106"/>
      <c r="I11" s="106"/>
      <c r="J11" s="106"/>
      <c r="K11" s="106"/>
      <c r="L11" s="107"/>
      <c r="M11" s="106"/>
      <c r="N11" s="106"/>
    </row>
    <row r="12" s="1" customFormat="1" ht="21" customHeight="1" spans="1:14">
      <c r="A12" s="104"/>
      <c r="B12" s="105"/>
      <c r="C12" s="105"/>
      <c r="D12" s="106"/>
      <c r="E12" s="106"/>
      <c r="F12" s="106"/>
      <c r="G12" s="106"/>
      <c r="H12" s="106"/>
      <c r="I12" s="106"/>
      <c r="J12" s="106"/>
      <c r="K12" s="106"/>
      <c r="L12" s="107"/>
      <c r="M12" s="106"/>
      <c r="N12" s="106"/>
    </row>
    <row r="13" s="1" customFormat="1" ht="21" customHeight="1" spans="1:14">
      <c r="A13" s="104"/>
      <c r="B13" s="105"/>
      <c r="C13" s="105"/>
      <c r="D13" s="106"/>
      <c r="E13" s="106"/>
      <c r="F13" s="106"/>
      <c r="G13" s="106"/>
      <c r="H13" s="106"/>
      <c r="I13" s="106"/>
      <c r="J13" s="106"/>
      <c r="K13" s="106"/>
      <c r="L13" s="107"/>
      <c r="M13" s="106"/>
      <c r="N13" s="106"/>
    </row>
    <row r="14" s="1" customFormat="1" ht="21" customHeight="1" spans="1:14">
      <c r="A14" s="104"/>
      <c r="B14" s="105"/>
      <c r="C14" s="105"/>
      <c r="D14" s="106"/>
      <c r="E14" s="106"/>
      <c r="F14" s="106"/>
      <c r="G14" s="106"/>
      <c r="H14" s="106"/>
      <c r="I14" s="106"/>
      <c r="J14" s="106"/>
      <c r="K14" s="106"/>
      <c r="L14" s="107"/>
      <c r="M14" s="106"/>
      <c r="N14" s="106"/>
    </row>
    <row r="15" s="1" customFormat="1" ht="21" customHeight="1" spans="1:14">
      <c r="A15" s="104"/>
      <c r="B15" s="105"/>
      <c r="C15" s="105"/>
      <c r="D15" s="106"/>
      <c r="E15" s="106"/>
      <c r="F15" s="106"/>
      <c r="G15" s="106"/>
      <c r="H15" s="106"/>
      <c r="I15" s="106"/>
      <c r="J15" s="106"/>
      <c r="K15" s="106"/>
      <c r="L15" s="107"/>
      <c r="M15" s="106"/>
      <c r="N15" s="106"/>
    </row>
    <row r="16" s="1" customFormat="1" ht="21" customHeight="1" spans="1:14">
      <c r="A16" s="104"/>
      <c r="B16" s="105"/>
      <c r="C16" s="105"/>
      <c r="D16" s="106"/>
      <c r="E16" s="106"/>
      <c r="F16" s="106"/>
      <c r="G16" s="106"/>
      <c r="H16" s="106"/>
      <c r="I16" s="106"/>
      <c r="J16" s="106"/>
      <c r="K16" s="106"/>
      <c r="L16" s="107"/>
      <c r="M16" s="106"/>
      <c r="N16" s="106"/>
    </row>
    <row r="17" s="2" customFormat="1" ht="21" customHeight="1" spans="1:14">
      <c r="A17" s="108" t="s">
        <v>92</v>
      </c>
      <c r="B17" s="109"/>
      <c r="C17" s="110"/>
      <c r="D17" s="111"/>
      <c r="E17" s="112"/>
      <c r="F17" s="112"/>
      <c r="G17" s="112"/>
      <c r="H17" s="112"/>
      <c r="I17" s="112"/>
      <c r="J17" s="112"/>
      <c r="K17" s="112"/>
      <c r="L17" s="113"/>
      <c r="M17" s="112"/>
      <c r="N17" s="112"/>
    </row>
    <row r="18" customHeight="1" spans="1:14">
      <c r="A18" s="114" t="s">
        <v>294</v>
      </c>
      <c r="B18" s="115"/>
      <c r="C18" s="115"/>
      <c r="D18" s="115"/>
    </row>
  </sheetData>
  <mergeCells count="14">
    <mergeCell ref="A2:N2"/>
    <mergeCell ref="A3:D3"/>
    <mergeCell ref="D4:N4"/>
    <mergeCell ref="I5:N5"/>
    <mergeCell ref="A17:C17"/>
    <mergeCell ref="A18:D18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5"/>
  <sheetViews>
    <sheetView showZeros="0" zoomScale="79" zoomScaleNormal="79" workbookViewId="0">
      <pane ySplit="1" topLeftCell="A2" activePane="bottomLeft" state="frozen"/>
      <selection/>
      <selection pane="bottomLeft" activeCell="B44" sqref="B44"/>
    </sheetView>
  </sheetViews>
  <sheetFormatPr defaultColWidth="10" defaultRowHeight="14.25" customHeight="1"/>
  <cols>
    <col min="1" max="1" width="19.1333333333333" style="65" customWidth="1"/>
    <col min="2" max="2" width="10" style="65" customWidth="1"/>
    <col min="3" max="3" width="14.8833333333333" style="65" customWidth="1"/>
    <col min="4" max="16384" width="10" style="65" customWidth="1"/>
  </cols>
  <sheetData>
    <row r="1" s="65" customFormat="1" ht="13.5" customHeight="1" spans="1:24">
      <c r="D1" s="66"/>
      <c r="E1" s="65"/>
      <c r="F1" s="65"/>
      <c r="G1" s="65"/>
      <c r="H1" s="65"/>
      <c r="I1" s="65"/>
      <c r="J1" s="65"/>
      <c r="W1" s="67"/>
      <c r="X1" s="67" t="s">
        <v>315</v>
      </c>
    </row>
    <row r="2" s="65" customFormat="1" ht="27.75" customHeight="1" spans="1:24">
      <c r="A2" s="68" t="s">
        <v>316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="65" customFormat="1" ht="18" customHeight="1" spans="1:24">
      <c r="A3" s="243" t="s">
        <v>26</v>
      </c>
      <c r="B3" s="71"/>
      <c r="C3" s="71"/>
      <c r="D3" s="72"/>
      <c r="E3" s="73"/>
      <c r="F3" s="73"/>
      <c r="G3" s="73"/>
      <c r="H3" s="73"/>
      <c r="I3" s="73"/>
      <c r="J3" s="65"/>
      <c r="W3" s="74"/>
      <c r="X3" s="74" t="s">
        <v>115</v>
      </c>
    </row>
    <row r="4" s="65" customFormat="1" ht="19.5" customHeight="1" spans="1:24">
      <c r="A4" s="11" t="s">
        <v>317</v>
      </c>
      <c r="B4" s="75" t="s">
        <v>143</v>
      </c>
      <c r="C4" s="76"/>
      <c r="D4" s="76"/>
      <c r="E4" s="75" t="s">
        <v>318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</row>
    <row r="5" s="65" customFormat="1" ht="40.5" customHeight="1" spans="1:24">
      <c r="A5" s="19"/>
      <c r="B5" s="16" t="s">
        <v>29</v>
      </c>
      <c r="C5" s="11" t="s">
        <v>32</v>
      </c>
      <c r="D5" s="77" t="s">
        <v>304</v>
      </c>
      <c r="E5" s="61" t="s">
        <v>319</v>
      </c>
      <c r="F5" s="61" t="s">
        <v>320</v>
      </c>
      <c r="G5" s="61" t="s">
        <v>321</v>
      </c>
      <c r="H5" s="61" t="s">
        <v>322</v>
      </c>
      <c r="I5" s="61" t="s">
        <v>323</v>
      </c>
      <c r="J5" s="61" t="s">
        <v>324</v>
      </c>
      <c r="K5" s="61" t="s">
        <v>325</v>
      </c>
      <c r="L5" s="61" t="s">
        <v>326</v>
      </c>
      <c r="M5" s="61" t="s">
        <v>327</v>
      </c>
      <c r="N5" s="61" t="s">
        <v>328</v>
      </c>
      <c r="O5" s="61" t="s">
        <v>329</v>
      </c>
      <c r="P5" s="61" t="s">
        <v>330</v>
      </c>
      <c r="Q5" s="61" t="s">
        <v>331</v>
      </c>
      <c r="R5" s="61" t="s">
        <v>332</v>
      </c>
      <c r="S5" s="61" t="s">
        <v>333</v>
      </c>
      <c r="T5" s="61" t="s">
        <v>334</v>
      </c>
      <c r="U5" s="61" t="s">
        <v>335</v>
      </c>
      <c r="V5" s="61" t="s">
        <v>336</v>
      </c>
      <c r="W5" s="61" t="s">
        <v>337</v>
      </c>
      <c r="X5" s="61" t="s">
        <v>338</v>
      </c>
    </row>
    <row r="6" s="65" customFormat="1" ht="19.5" customHeight="1" spans="1:24">
      <c r="A6" s="61">
        <v>1</v>
      </c>
      <c r="B6" s="61">
        <v>2</v>
      </c>
      <c r="C6" s="61">
        <v>3</v>
      </c>
      <c r="D6" s="75">
        <v>4</v>
      </c>
      <c r="E6" s="61">
        <v>5</v>
      </c>
      <c r="F6" s="61">
        <v>6</v>
      </c>
      <c r="G6" s="61">
        <v>7</v>
      </c>
      <c r="H6" s="75">
        <v>8</v>
      </c>
      <c r="I6" s="61">
        <v>9</v>
      </c>
      <c r="J6" s="61">
        <v>10</v>
      </c>
      <c r="K6" s="61">
        <v>11</v>
      </c>
      <c r="L6" s="75">
        <v>12</v>
      </c>
      <c r="M6" s="61">
        <v>13</v>
      </c>
      <c r="N6" s="61">
        <v>14</v>
      </c>
      <c r="O6" s="61">
        <v>15</v>
      </c>
      <c r="P6" s="75">
        <v>16</v>
      </c>
      <c r="Q6" s="61">
        <v>17</v>
      </c>
      <c r="R6" s="61">
        <v>18</v>
      </c>
      <c r="S6" s="61">
        <v>19</v>
      </c>
      <c r="T6" s="75">
        <v>20</v>
      </c>
      <c r="U6" s="75">
        <v>21</v>
      </c>
      <c r="V6" s="75">
        <v>22</v>
      </c>
      <c r="W6" s="61">
        <v>23</v>
      </c>
      <c r="X6" s="61">
        <v>24</v>
      </c>
    </row>
    <row r="7" s="65" customFormat="1" ht="28.4" customHeight="1" spans="1:24">
      <c r="A7" s="34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9"/>
      <c r="X7" s="78"/>
    </row>
    <row r="8" s="65" customFormat="1" ht="29.9" customHeight="1" spans="1:24">
      <c r="A8" s="80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78"/>
    </row>
    <row r="9" s="65" customFormat="1" ht="29.9" customHeight="1" spans="1:24">
      <c r="A9" s="81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9"/>
      <c r="X9" s="82"/>
    </row>
    <row r="10" s="65" customFormat="1" ht="29.9" customHeight="1" spans="1:24">
      <c r="A10" s="81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2"/>
    </row>
    <row r="11" s="65" customFormat="1" ht="29.9" customHeight="1" spans="1:24">
      <c r="A11" s="81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82"/>
    </row>
    <row r="12" s="65" customFormat="1" ht="29.9" customHeight="1" spans="1:24">
      <c r="A12" s="81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9"/>
      <c r="X12" s="82"/>
    </row>
    <row r="13" s="65" customFormat="1" ht="29.9" customHeight="1" spans="1:24">
      <c r="A13" s="83"/>
      <c r="B13" s="84"/>
      <c r="C13" s="84"/>
      <c r="D13" s="84"/>
      <c r="E13" s="84"/>
      <c r="F13" s="84"/>
      <c r="G13" s="85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  <c r="X13" s="82"/>
    </row>
    <row r="14" s="65" customFormat="1" customHeight="1" spans="1:24">
      <c r="A14" s="86" t="s">
        <v>294</v>
      </c>
      <c r="B14" s="86"/>
      <c r="C14" s="86"/>
      <c r="D14" s="86"/>
      <c r="E14" s="86"/>
      <c r="F14" s="86"/>
      <c r="G14" s="86"/>
    </row>
    <row r="15" s="65" customFormat="1" customHeight="1" spans="1:24">
      <c r="A15" s="86"/>
      <c r="B15" s="86"/>
      <c r="C15" s="86"/>
      <c r="D15" s="86"/>
      <c r="E15" s="86"/>
      <c r="F15" s="86"/>
      <c r="G15" s="86"/>
    </row>
  </sheetData>
  <mergeCells count="6">
    <mergeCell ref="A2:X2"/>
    <mergeCell ref="A3:I3"/>
    <mergeCell ref="B4:D4"/>
    <mergeCell ref="E4:X4"/>
    <mergeCell ref="A4:A5"/>
    <mergeCell ref="A14:G1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zoomScale="79" zoomScaleNormal="79" workbookViewId="0">
      <pane ySplit="1" topLeftCell="A2" activePane="bottomLeft" state="frozen"/>
      <selection/>
      <selection pane="bottomLeft" activeCell="A3" sqref="A3:H3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3" width="16.3166666666667" style="1" customWidth="1"/>
    <col min="4" max="4" width="15.6" style="1" customWidth="1"/>
    <col min="5" max="5" width="23.575" style="1" customWidth="1"/>
    <col min="6" max="6" width="11.2833333333333" style="1" customWidth="1"/>
    <col min="7" max="7" width="14.8833333333333" style="1" customWidth="1"/>
    <col min="8" max="8" width="10.8833333333333" style="1" customWidth="1"/>
    <col min="9" max="9" width="13.425" style="1" customWidth="1"/>
    <col min="10" max="10" width="32.0333333333333" style="1" customWidth="1"/>
    <col min="11" max="16384" width="9.14166666666667" style="1"/>
  </cols>
  <sheetData>
    <row r="1" s="1" customFormat="1" customHeight="1" spans="1:10">
      <c r="J1" s="58" t="s">
        <v>339</v>
      </c>
    </row>
    <row r="2" s="1" customFormat="1" ht="28.5" customHeight="1" spans="1:10">
      <c r="A2" s="59" t="s">
        <v>340</v>
      </c>
      <c r="B2" s="31"/>
      <c r="C2" s="31"/>
      <c r="D2" s="31"/>
      <c r="E2" s="31"/>
      <c r="F2" s="60"/>
      <c r="G2" s="31"/>
      <c r="H2" s="60"/>
      <c r="I2" s="60"/>
      <c r="J2" s="31"/>
    </row>
    <row r="3" s="1" customFormat="1" ht="17.25" customHeight="1" spans="1:10">
      <c r="A3" s="240" t="s">
        <v>26</v>
      </c>
    </row>
    <row r="4" s="1" customFormat="1" ht="44.25" customHeight="1" spans="1:10">
      <c r="A4" s="61" t="s">
        <v>251</v>
      </c>
      <c r="B4" s="61" t="s">
        <v>252</v>
      </c>
      <c r="C4" s="61" t="s">
        <v>253</v>
      </c>
      <c r="D4" s="61" t="s">
        <v>254</v>
      </c>
      <c r="E4" s="61" t="s">
        <v>255</v>
      </c>
      <c r="F4" s="62" t="s">
        <v>256</v>
      </c>
      <c r="G4" s="61" t="s">
        <v>257</v>
      </c>
      <c r="H4" s="62" t="s">
        <v>258</v>
      </c>
      <c r="I4" s="62" t="s">
        <v>259</v>
      </c>
      <c r="J4" s="61" t="s">
        <v>260</v>
      </c>
    </row>
    <row r="5" s="1" customFormat="1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s="1" customFormat="1" ht="42" customHeight="1" spans="1:10">
      <c r="A6" s="63"/>
      <c r="B6" s="64"/>
      <c r="C6" s="64"/>
      <c r="D6" s="64"/>
      <c r="E6" s="63"/>
      <c r="F6" s="64"/>
      <c r="G6" s="63"/>
      <c r="H6" s="64"/>
      <c r="I6" s="64"/>
      <c r="J6" s="63"/>
    </row>
    <row r="7" s="1" customFormat="1" ht="42" customHeight="1" spans="1:10">
      <c r="A7" s="63"/>
      <c r="B7" s="64"/>
      <c r="C7" s="64"/>
      <c r="D7" s="64"/>
      <c r="E7" s="63"/>
      <c r="F7" s="64"/>
      <c r="G7" s="63"/>
      <c r="H7" s="64"/>
      <c r="I7" s="64"/>
      <c r="J7" s="63"/>
    </row>
    <row r="8" s="1" customFormat="1" ht="42" customHeight="1" spans="1:10">
      <c r="A8" s="63"/>
      <c r="B8" s="64"/>
      <c r="C8" s="64"/>
      <c r="D8" s="64"/>
      <c r="E8" s="63"/>
      <c r="F8" s="64"/>
      <c r="G8" s="63"/>
      <c r="H8" s="64"/>
      <c r="I8" s="64"/>
      <c r="J8" s="63"/>
    </row>
    <row r="9" s="1" customFormat="1" ht="42" customHeight="1" spans="1:10">
      <c r="A9" s="63"/>
      <c r="B9" s="64"/>
      <c r="C9" s="64"/>
      <c r="D9" s="64"/>
      <c r="E9" s="63"/>
      <c r="F9" s="64"/>
      <c r="G9" s="63"/>
      <c r="H9" s="64"/>
      <c r="I9" s="64"/>
      <c r="J9" s="63"/>
    </row>
    <row r="10" s="1" customFormat="1" ht="42" customHeight="1" spans="1:10">
      <c r="A10" s="63"/>
      <c r="B10" s="64"/>
      <c r="C10" s="64"/>
      <c r="D10" s="64"/>
      <c r="E10" s="63"/>
      <c r="F10" s="64"/>
      <c r="G10" s="63"/>
      <c r="H10" s="64"/>
      <c r="I10" s="64"/>
      <c r="J10" s="63"/>
    </row>
    <row r="11" s="1" customFormat="1" ht="42" customHeight="1" spans="1:10">
      <c r="A11" s="63"/>
      <c r="B11" s="64"/>
      <c r="C11" s="64"/>
      <c r="D11" s="64"/>
      <c r="E11" s="63"/>
      <c r="F11" s="64"/>
      <c r="G11" s="63"/>
      <c r="H11" s="64"/>
      <c r="I11" s="64"/>
      <c r="J11" s="63"/>
    </row>
    <row r="13" s="1" customFormat="1" customHeight="1" spans="1:10">
      <c r="A13" s="39" t="s">
        <v>294</v>
      </c>
      <c r="B13" s="39"/>
      <c r="C13" s="39"/>
    </row>
  </sheetData>
  <mergeCells count="3">
    <mergeCell ref="A2:J2"/>
    <mergeCell ref="A3:H3"/>
    <mergeCell ref="A13:C1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8"/>
  <sheetViews>
    <sheetView showZeros="0" zoomScale="79" zoomScaleNormal="79" workbookViewId="0">
      <pane ySplit="1" topLeftCell="A2" activePane="bottomLeft" state="frozen"/>
      <selection/>
      <selection pane="bottomLeft" activeCell="A18" sqref="A18:C18"/>
    </sheetView>
  </sheetViews>
  <sheetFormatPr defaultColWidth="20" defaultRowHeight="15" customHeight="1" outlineLevelCol="7"/>
  <cols>
    <col min="1" max="16384" width="20" style="1" customWidth="1"/>
  </cols>
  <sheetData>
    <row r="1" s="1" customFormat="1" ht="18.75" customHeight="1" spans="1:8">
      <c r="A1" s="41"/>
      <c r="B1" s="41"/>
      <c r="C1" s="41"/>
      <c r="D1" s="41"/>
      <c r="E1" s="41"/>
      <c r="F1" s="41"/>
      <c r="G1" s="41"/>
      <c r="H1" s="42" t="s">
        <v>341</v>
      </c>
    </row>
    <row r="2" s="1" customFormat="1" ht="30.65" customHeight="1" spans="1:8">
      <c r="A2" s="43" t="s">
        <v>342</v>
      </c>
      <c r="B2" s="43"/>
      <c r="C2" s="43"/>
      <c r="D2" s="43"/>
      <c r="E2" s="43"/>
      <c r="F2" s="43"/>
      <c r="G2" s="43"/>
      <c r="H2" s="43"/>
    </row>
    <row r="3" s="1" customFormat="1" ht="18.75" customHeight="1" spans="1:8">
      <c r="A3" s="44" t="s">
        <v>26</v>
      </c>
      <c r="B3" s="45"/>
      <c r="C3" s="41"/>
      <c r="D3" s="41"/>
      <c r="E3" s="41"/>
      <c r="F3" s="41"/>
      <c r="G3" s="41"/>
      <c r="H3" s="41"/>
    </row>
    <row r="4" s="1" customFormat="1" ht="18.75" customHeight="1" spans="1:8">
      <c r="A4" s="46" t="s">
        <v>136</v>
      </c>
      <c r="B4" s="46" t="s">
        <v>343</v>
      </c>
      <c r="C4" s="47" t="s">
        <v>344</v>
      </c>
      <c r="D4" s="47" t="s">
        <v>345</v>
      </c>
      <c r="E4" s="47" t="s">
        <v>300</v>
      </c>
      <c r="F4" s="47" t="s">
        <v>346</v>
      </c>
      <c r="G4" s="47"/>
      <c r="H4" s="47"/>
    </row>
    <row r="5" s="1" customFormat="1" ht="18.75" customHeight="1" spans="1:8">
      <c r="A5" s="47"/>
      <c r="B5" s="47"/>
      <c r="C5" s="47"/>
      <c r="D5" s="47"/>
      <c r="E5" s="47"/>
      <c r="F5" s="47" t="s">
        <v>301</v>
      </c>
      <c r="G5" s="47" t="s">
        <v>347</v>
      </c>
      <c r="H5" s="47" t="s">
        <v>348</v>
      </c>
    </row>
    <row r="6" s="1" customFormat="1" ht="18.75" customHeight="1" spans="1:8">
      <c r="A6" s="48" t="s">
        <v>119</v>
      </c>
      <c r="B6" s="48" t="s">
        <v>120</v>
      </c>
      <c r="C6" s="48" t="s">
        <v>121</v>
      </c>
      <c r="D6" s="48" t="s">
        <v>122</v>
      </c>
      <c r="E6" s="48" t="s">
        <v>123</v>
      </c>
      <c r="F6" s="48" t="s">
        <v>124</v>
      </c>
      <c r="G6" s="48" t="s">
        <v>125</v>
      </c>
      <c r="H6" s="48" t="s">
        <v>349</v>
      </c>
    </row>
    <row r="7" s="1" customFormat="1" ht="29.9" customHeight="1" spans="1:8">
      <c r="A7" s="49"/>
      <c r="B7" s="50"/>
      <c r="C7" s="50"/>
      <c r="D7" s="50"/>
      <c r="E7" s="47"/>
      <c r="F7" s="51"/>
      <c r="G7" s="52"/>
      <c r="H7" s="52"/>
    </row>
    <row r="8" s="1" customFormat="1" ht="29.9" customHeight="1" spans="1:8">
      <c r="A8" s="49"/>
      <c r="B8" s="50"/>
      <c r="C8" s="50"/>
      <c r="D8" s="50"/>
      <c r="E8" s="47"/>
      <c r="F8" s="51"/>
      <c r="G8" s="52"/>
      <c r="H8" s="52"/>
    </row>
    <row r="9" s="1" customFormat="1" ht="29.9" customHeight="1" spans="1:8">
      <c r="A9" s="49"/>
      <c r="B9" s="50"/>
      <c r="C9" s="50"/>
      <c r="D9" s="50"/>
      <c r="E9" s="47"/>
      <c r="F9" s="51"/>
      <c r="G9" s="52"/>
      <c r="H9" s="52"/>
    </row>
    <row r="10" s="1" customFormat="1" ht="29.9" customHeight="1" spans="1:8">
      <c r="A10" s="49"/>
      <c r="B10" s="50"/>
      <c r="C10" s="50"/>
      <c r="D10" s="50"/>
      <c r="E10" s="47"/>
      <c r="F10" s="51"/>
      <c r="G10" s="52"/>
      <c r="H10" s="52"/>
    </row>
    <row r="11" s="1" customFormat="1" ht="29.9" customHeight="1" spans="1:8">
      <c r="A11" s="49"/>
      <c r="B11" s="50"/>
      <c r="C11" s="50"/>
      <c r="D11" s="50"/>
      <c r="E11" s="47"/>
      <c r="F11" s="51"/>
      <c r="G11" s="52"/>
      <c r="H11" s="52"/>
    </row>
    <row r="12" s="1" customFormat="1" ht="29.9" customHeight="1" spans="1:8">
      <c r="A12" s="49"/>
      <c r="B12" s="50"/>
      <c r="C12" s="50"/>
      <c r="D12" s="50"/>
      <c r="E12" s="47"/>
      <c r="F12" s="51"/>
      <c r="G12" s="52"/>
      <c r="H12" s="52"/>
    </row>
    <row r="13" s="1" customFormat="1" ht="29.9" customHeight="1" spans="1:8">
      <c r="A13" s="49"/>
      <c r="B13" s="50"/>
      <c r="C13" s="50"/>
      <c r="D13" s="50"/>
      <c r="E13" s="47"/>
      <c r="F13" s="51"/>
      <c r="G13" s="52"/>
      <c r="H13" s="52"/>
    </row>
    <row r="14" s="1" customFormat="1" ht="29.9" customHeight="1" spans="1:8">
      <c r="A14" s="49"/>
      <c r="B14" s="50"/>
      <c r="C14" s="50"/>
      <c r="D14" s="50"/>
      <c r="E14" s="47"/>
      <c r="F14" s="51"/>
      <c r="G14" s="52"/>
      <c r="H14" s="52"/>
    </row>
    <row r="15" s="1" customFormat="1" ht="29.9" customHeight="1" spans="1:8">
      <c r="A15" s="49"/>
      <c r="B15" s="50"/>
      <c r="C15" s="50"/>
      <c r="D15" s="50"/>
      <c r="E15" s="47"/>
      <c r="F15" s="51"/>
      <c r="G15" s="52"/>
      <c r="H15" s="52"/>
    </row>
    <row r="16" s="2" customFormat="1" ht="20.15" customHeight="1" spans="1:8">
      <c r="A16" s="53" t="s">
        <v>29</v>
      </c>
      <c r="B16" s="53"/>
      <c r="C16" s="53"/>
      <c r="D16" s="53"/>
      <c r="E16" s="53"/>
      <c r="F16" s="54"/>
      <c r="G16" s="55"/>
      <c r="H16" s="55"/>
    </row>
    <row r="17" s="40" customFormat="1" ht="25" customHeight="1" spans="1:8">
      <c r="A17" s="56" t="s">
        <v>350</v>
      </c>
      <c r="B17" s="57"/>
      <c r="C17" s="57"/>
      <c r="D17" s="57"/>
      <c r="E17" s="57"/>
      <c r="F17" s="57"/>
      <c r="G17" s="57"/>
      <c r="H17" s="57"/>
    </row>
    <row r="18" customHeight="1" spans="1:8">
      <c r="A18" s="39" t="s">
        <v>294</v>
      </c>
      <c r="B18" s="39"/>
      <c r="C18" s="39"/>
    </row>
  </sheetData>
  <mergeCells count="11">
    <mergeCell ref="A2:H2"/>
    <mergeCell ref="A3:B3"/>
    <mergeCell ref="F4:H4"/>
    <mergeCell ref="A16:E16"/>
    <mergeCell ref="A17:H17"/>
    <mergeCell ref="A18:C1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70" zoomScaleNormal="70" workbookViewId="0">
      <selection activeCell="A3" sqref="A3:G3"/>
    </sheetView>
  </sheetViews>
  <sheetFormatPr defaultColWidth="18.1333333333333" defaultRowHeight="14.25" customHeight="1"/>
  <cols>
    <col min="1" max="16384" width="18.1333333333333" style="1" customWidth="1"/>
  </cols>
  <sheetData>
    <row r="1" s="1" customFormat="1" ht="13.5" customHeight="1" spans="1:11">
      <c r="D1" s="3"/>
      <c r="E1" s="3"/>
      <c r="F1" s="3"/>
      <c r="G1" s="3"/>
      <c r="K1" s="4" t="s">
        <v>351</v>
      </c>
    </row>
    <row r="2" s="1" customFormat="1" ht="27.75" customHeight="1" spans="1:11">
      <c r="A2" s="31" t="s">
        <v>352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1" customFormat="1" ht="13.5" customHeight="1" spans="1:11">
      <c r="A3" s="240" t="s">
        <v>26</v>
      </c>
      <c r="B3" s="7"/>
      <c r="C3" s="7"/>
      <c r="D3" s="7"/>
      <c r="E3" s="7"/>
      <c r="F3" s="7"/>
      <c r="G3" s="7"/>
      <c r="H3" s="8"/>
      <c r="I3" s="8"/>
      <c r="J3" s="8"/>
      <c r="K3" s="9" t="s">
        <v>115</v>
      </c>
    </row>
    <row r="4" s="1" customFormat="1" ht="21.75" customHeight="1" spans="1:11">
      <c r="A4" s="10" t="s">
        <v>234</v>
      </c>
      <c r="B4" s="10" t="s">
        <v>138</v>
      </c>
      <c r="C4" s="10" t="s">
        <v>235</v>
      </c>
      <c r="D4" s="11" t="s">
        <v>139</v>
      </c>
      <c r="E4" s="11" t="s">
        <v>140</v>
      </c>
      <c r="F4" s="11" t="s">
        <v>141</v>
      </c>
      <c r="G4" s="11" t="s">
        <v>142</v>
      </c>
      <c r="H4" s="17" t="s">
        <v>29</v>
      </c>
      <c r="I4" s="12" t="s">
        <v>353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32</v>
      </c>
      <c r="J5" s="11" t="s">
        <v>33</v>
      </c>
      <c r="K5" s="11" t="s">
        <v>34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31</v>
      </c>
      <c r="J6" s="19"/>
      <c r="K6" s="19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3">
        <v>10</v>
      </c>
      <c r="K7" s="33">
        <v>11</v>
      </c>
    </row>
    <row r="8" s="1" customFormat="1" ht="36" customHeight="1" spans="1:11">
      <c r="A8" s="21"/>
      <c r="B8" s="21"/>
      <c r="C8" s="21"/>
      <c r="D8" s="21"/>
      <c r="E8" s="21"/>
      <c r="F8" s="21"/>
      <c r="G8" s="21"/>
      <c r="H8" s="21"/>
      <c r="I8" s="21"/>
      <c r="J8" s="33"/>
      <c r="K8" s="33"/>
    </row>
    <row r="9" s="1" customFormat="1" ht="36" customHeight="1" spans="1:11">
      <c r="A9" s="21"/>
      <c r="B9" s="21"/>
      <c r="C9" s="21"/>
      <c r="D9" s="21"/>
      <c r="E9" s="21"/>
      <c r="F9" s="21"/>
      <c r="G9" s="21"/>
      <c r="H9" s="21"/>
      <c r="I9" s="21"/>
      <c r="J9" s="33"/>
      <c r="K9" s="33"/>
    </row>
    <row r="10" s="1" customFormat="1" ht="36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33"/>
      <c r="K10" s="33"/>
    </row>
    <row r="11" s="1" customFormat="1" ht="36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33"/>
      <c r="K11" s="33"/>
    </row>
    <row r="12" s="1" customFormat="1" ht="36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33"/>
      <c r="K12" s="33"/>
    </row>
    <row r="13" s="1" customFormat="1" ht="36" customHeight="1" spans="1:11">
      <c r="A13" s="21"/>
      <c r="B13" s="21"/>
      <c r="C13" s="21"/>
      <c r="D13" s="21"/>
      <c r="E13" s="21"/>
      <c r="F13" s="21"/>
      <c r="G13" s="21"/>
      <c r="H13" s="21"/>
      <c r="I13" s="21"/>
      <c r="J13" s="33"/>
      <c r="K13" s="33"/>
    </row>
    <row r="14" s="1" customFormat="1" ht="36" customHeight="1" spans="1:11">
      <c r="A14" s="34"/>
      <c r="B14" s="22"/>
      <c r="C14" s="34"/>
      <c r="D14" s="34"/>
      <c r="E14" s="34"/>
      <c r="F14" s="34"/>
      <c r="G14" s="34"/>
      <c r="H14" s="35"/>
      <c r="I14" s="35"/>
      <c r="J14" s="35"/>
      <c r="K14" s="35"/>
    </row>
    <row r="15" s="1" customFormat="1" ht="36" customHeight="1" spans="1:11">
      <c r="A15" s="22"/>
      <c r="B15" s="22"/>
      <c r="C15" s="22"/>
      <c r="D15" s="22"/>
      <c r="E15" s="22"/>
      <c r="F15" s="22"/>
      <c r="G15" s="22"/>
      <c r="H15" s="35"/>
      <c r="I15" s="35"/>
      <c r="J15" s="35"/>
      <c r="K15" s="35"/>
    </row>
    <row r="16" s="1" customFormat="1" ht="18.75" customHeight="1" spans="1:11">
      <c r="A16" s="36" t="s">
        <v>92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customHeight="1" spans="1:3">
      <c r="A17" s="39" t="s">
        <v>294</v>
      </c>
      <c r="B17" s="39"/>
      <c r="C17" s="39"/>
    </row>
  </sheetData>
  <mergeCells count="16">
    <mergeCell ref="A2:K2"/>
    <mergeCell ref="A3:G3"/>
    <mergeCell ref="I4:K4"/>
    <mergeCell ref="A16:G16"/>
    <mergeCell ref="A17:C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E15" sqref="E15"/>
    </sheetView>
  </sheetViews>
  <sheetFormatPr defaultColWidth="23.6333333333333" defaultRowHeight="14.25" customHeight="1" outlineLevelCol="6"/>
  <cols>
    <col min="1" max="16384" width="23.6333333333333" style="1" customWidth="1"/>
  </cols>
  <sheetData>
    <row r="1" s="1" customFormat="1" ht="13.5" customHeight="1" spans="1:7">
      <c r="D1" s="3"/>
      <c r="G1" s="4" t="s">
        <v>354</v>
      </c>
    </row>
    <row r="2" s="1" customFormat="1" ht="27.75" customHeight="1" spans="1:7">
      <c r="A2" s="5" t="s">
        <v>355</v>
      </c>
      <c r="B2" s="5"/>
      <c r="C2" s="5"/>
      <c r="D2" s="5"/>
      <c r="E2" s="5"/>
      <c r="F2" s="5"/>
      <c r="G2" s="5"/>
    </row>
    <row r="3" s="1" customFormat="1" ht="13.5" customHeight="1" spans="1:7">
      <c r="A3" s="240" t="s">
        <v>26</v>
      </c>
      <c r="B3" s="7"/>
      <c r="C3" s="7"/>
      <c r="D3" s="7"/>
      <c r="E3" s="8"/>
      <c r="F3" s="8"/>
      <c r="G3" s="9" t="s">
        <v>115</v>
      </c>
    </row>
    <row r="4" s="1" customFormat="1" ht="21.75" customHeight="1" spans="1:7">
      <c r="A4" s="10" t="s">
        <v>235</v>
      </c>
      <c r="B4" s="10" t="s">
        <v>234</v>
      </c>
      <c r="C4" s="10" t="s">
        <v>138</v>
      </c>
      <c r="D4" s="11" t="s">
        <v>356</v>
      </c>
      <c r="E4" s="12" t="s">
        <v>32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357</v>
      </c>
      <c r="F5" s="11" t="s">
        <v>358</v>
      </c>
      <c r="G5" s="11" t="s">
        <v>359</v>
      </c>
    </row>
    <row r="6" s="1" customFormat="1" ht="40.5" customHeight="1" spans="1:7">
      <c r="A6" s="18"/>
      <c r="B6" s="18"/>
      <c r="C6" s="18"/>
      <c r="D6" s="19"/>
      <c r="E6" s="20"/>
      <c r="F6" s="19" t="s">
        <v>31</v>
      </c>
      <c r="G6" s="19"/>
    </row>
    <row r="7" s="1" customFormat="1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1" customFormat="1" ht="29.9" customHeight="1" spans="1:7">
      <c r="A8" s="22" t="s">
        <v>44</v>
      </c>
      <c r="B8" s="22" t="s">
        <v>360</v>
      </c>
      <c r="C8" s="22" t="s">
        <v>361</v>
      </c>
      <c r="D8" s="23" t="s">
        <v>362</v>
      </c>
      <c r="E8" s="24">
        <v>467929</v>
      </c>
      <c r="F8" s="25"/>
      <c r="G8" s="26"/>
    </row>
    <row r="9" s="1" customFormat="1" ht="29.9" customHeight="1" spans="1:7">
      <c r="A9" s="23"/>
      <c r="B9" s="22"/>
      <c r="C9" s="22"/>
      <c r="D9" s="22"/>
      <c r="E9" s="26"/>
      <c r="F9" s="26"/>
      <c r="G9" s="26"/>
    </row>
    <row r="10" s="1" customFormat="1" ht="29.9" customHeight="1" spans="1:7">
      <c r="A10" s="23"/>
      <c r="B10" s="22"/>
      <c r="C10" s="22"/>
      <c r="D10" s="22"/>
      <c r="E10" s="26"/>
      <c r="F10" s="26"/>
      <c r="G10" s="26"/>
    </row>
    <row r="11" s="1" customFormat="1" ht="29.9" customHeight="1" spans="1:7">
      <c r="A11" s="23"/>
      <c r="B11" s="22"/>
      <c r="C11" s="22"/>
      <c r="D11" s="22"/>
      <c r="E11" s="26"/>
      <c r="F11" s="26"/>
      <c r="G11" s="26"/>
    </row>
    <row r="12" s="1" customFormat="1" ht="29.9" customHeight="1" spans="1:7">
      <c r="A12" s="23"/>
      <c r="B12" s="22"/>
      <c r="C12" s="22"/>
      <c r="D12" s="22"/>
      <c r="E12" s="26"/>
      <c r="F12" s="26"/>
      <c r="G12" s="26"/>
    </row>
    <row r="13" s="1" customFormat="1" ht="29.9" customHeight="1" spans="1:7">
      <c r="A13" s="23"/>
      <c r="B13" s="22"/>
      <c r="C13" s="22"/>
      <c r="D13" s="22"/>
      <c r="E13" s="26"/>
      <c r="F13" s="26"/>
      <c r="G13" s="26"/>
    </row>
    <row r="14" s="1" customFormat="1" ht="29.9" customHeight="1" spans="1:7">
      <c r="A14" s="23"/>
      <c r="B14" s="22"/>
      <c r="C14" s="22"/>
      <c r="D14" s="22"/>
      <c r="E14" s="26"/>
      <c r="F14" s="26"/>
      <c r="G14" s="26"/>
    </row>
    <row r="15" s="2" customFormat="1" ht="18.75" customHeight="1" spans="1:7">
      <c r="A15" s="27" t="s">
        <v>29</v>
      </c>
      <c r="B15" s="28" t="s">
        <v>363</v>
      </c>
      <c r="C15" s="28"/>
      <c r="D15" s="29"/>
      <c r="E15" s="24">
        <v>467929</v>
      </c>
      <c r="F15" s="25"/>
      <c r="G15" s="3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7"/>
  <sheetViews>
    <sheetView showZeros="0" zoomScale="79" zoomScaleNormal="79" workbookViewId="0">
      <pane ySplit="1" topLeftCell="A2" activePane="bottomLeft" state="frozen"/>
      <selection/>
      <selection pane="bottomLeft" activeCell="L20" sqref="L20"/>
    </sheetView>
  </sheetViews>
  <sheetFormatPr defaultColWidth="8" defaultRowHeight="14.25" customHeight="1"/>
  <cols>
    <col min="1" max="1" width="21.1416666666667" style="1" customWidth="1"/>
    <col min="2" max="2" width="13.6333333333333" style="1" customWidth="1"/>
    <col min="3" max="3" width="12.4416666666667" style="1" customWidth="1"/>
    <col min="4" max="4" width="13.775" style="1" customWidth="1"/>
    <col min="5" max="5" width="14.8916666666667" style="1" customWidth="1"/>
    <col min="6" max="8" width="10.1333333333333" style="1" customWidth="1"/>
    <col min="9" max="9" width="12.775" style="1" customWidth="1"/>
    <col min="10" max="10" width="13.5583333333333" style="1" customWidth="1"/>
    <col min="11" max="19" width="10.1333333333333" style="1" customWidth="1"/>
    <col min="20" max="16384" width="8" style="1"/>
  </cols>
  <sheetData>
    <row r="1" s="1" customFormat="1" ht="12" customHeight="1" spans="1:19">
      <c r="A1" s="205"/>
      <c r="B1" s="1"/>
      <c r="C1" s="1"/>
      <c r="D1" s="1"/>
      <c r="E1" s="1"/>
      <c r="F1" s="1"/>
      <c r="G1" s="1"/>
      <c r="H1" s="1"/>
      <c r="I1" s="1"/>
      <c r="J1" s="206"/>
      <c r="R1" s="4" t="s">
        <v>24</v>
      </c>
    </row>
    <row r="2" s="1" customFormat="1" ht="36" customHeight="1" spans="1:19">
      <c r="A2" s="207" t="s">
        <v>25</v>
      </c>
      <c r="B2" s="31"/>
      <c r="C2" s="31"/>
      <c r="D2" s="31"/>
      <c r="E2" s="31"/>
      <c r="F2" s="31"/>
      <c r="G2" s="31"/>
      <c r="H2" s="31"/>
      <c r="I2" s="31"/>
      <c r="J2" s="60"/>
      <c r="K2" s="31"/>
      <c r="L2" s="31"/>
      <c r="M2" s="31"/>
      <c r="N2" s="31"/>
      <c r="O2" s="31"/>
      <c r="P2" s="31"/>
      <c r="Q2" s="31"/>
      <c r="R2" s="31"/>
      <c r="S2" s="31"/>
    </row>
    <row r="3" s="1" customFormat="1" ht="20.25" customHeight="1" spans="1:19">
      <c r="A3" s="208" t="s">
        <v>26</v>
      </c>
      <c r="B3" s="8"/>
      <c r="C3" s="8"/>
      <c r="D3" s="8"/>
      <c r="E3" s="8"/>
      <c r="F3" s="8"/>
      <c r="G3" s="8"/>
      <c r="H3" s="8"/>
      <c r="I3" s="8"/>
      <c r="J3" s="209"/>
      <c r="K3" s="8"/>
      <c r="L3" s="8"/>
      <c r="M3" s="8"/>
      <c r="N3" s="9"/>
      <c r="O3" s="9"/>
      <c r="P3" s="9"/>
      <c r="Q3" s="9"/>
      <c r="R3" s="9" t="s">
        <v>2</v>
      </c>
      <c r="S3" s="9" t="s">
        <v>2</v>
      </c>
    </row>
    <row r="4" s="1" customFormat="1" ht="18.75" customHeight="1" spans="1:19">
      <c r="A4" s="210" t="s">
        <v>27</v>
      </c>
      <c r="B4" s="211" t="s">
        <v>28</v>
      </c>
      <c r="C4" s="211" t="s">
        <v>29</v>
      </c>
      <c r="D4" s="212" t="s">
        <v>30</v>
      </c>
      <c r="E4" s="213"/>
      <c r="F4" s="213"/>
      <c r="G4" s="213"/>
      <c r="H4" s="213"/>
      <c r="I4" s="213"/>
      <c r="J4" s="214"/>
      <c r="K4" s="213"/>
      <c r="L4" s="213"/>
      <c r="M4" s="213"/>
      <c r="N4" s="215"/>
      <c r="O4" s="215" t="s">
        <v>20</v>
      </c>
      <c r="P4" s="215"/>
      <c r="Q4" s="215"/>
      <c r="R4" s="215"/>
      <c r="S4" s="215"/>
    </row>
    <row r="5" s="1" customFormat="1" ht="18" customHeight="1" spans="1:19">
      <c r="A5" s="216"/>
      <c r="B5" s="217"/>
      <c r="C5" s="217"/>
      <c r="D5" s="217" t="s">
        <v>31</v>
      </c>
      <c r="E5" s="217" t="s">
        <v>32</v>
      </c>
      <c r="F5" s="217" t="s">
        <v>33</v>
      </c>
      <c r="G5" s="217" t="s">
        <v>34</v>
      </c>
      <c r="H5" s="217" t="s">
        <v>35</v>
      </c>
      <c r="I5" s="218" t="s">
        <v>36</v>
      </c>
      <c r="J5" s="219"/>
      <c r="K5" s="218" t="s">
        <v>37</v>
      </c>
      <c r="L5" s="218" t="s">
        <v>38</v>
      </c>
      <c r="M5" s="218" t="s">
        <v>39</v>
      </c>
      <c r="N5" s="220" t="s">
        <v>40</v>
      </c>
      <c r="O5" s="221" t="s">
        <v>31</v>
      </c>
      <c r="P5" s="221" t="s">
        <v>32</v>
      </c>
      <c r="Q5" s="221" t="s">
        <v>33</v>
      </c>
      <c r="R5" s="221" t="s">
        <v>34</v>
      </c>
      <c r="S5" s="221" t="s">
        <v>41</v>
      </c>
    </row>
    <row r="6" s="1" customFormat="1" ht="29.25" customHeight="1" spans="1:19">
      <c r="A6" s="222"/>
      <c r="B6" s="223"/>
      <c r="C6" s="223"/>
      <c r="D6" s="223"/>
      <c r="E6" s="223"/>
      <c r="F6" s="223"/>
      <c r="G6" s="223"/>
      <c r="H6" s="223"/>
      <c r="I6" s="224" t="s">
        <v>31</v>
      </c>
      <c r="J6" s="224" t="s">
        <v>42</v>
      </c>
      <c r="K6" s="224" t="s">
        <v>37</v>
      </c>
      <c r="L6" s="224" t="s">
        <v>38</v>
      </c>
      <c r="M6" s="224" t="s">
        <v>39</v>
      </c>
      <c r="N6" s="224" t="s">
        <v>40</v>
      </c>
      <c r="O6" s="224"/>
      <c r="P6" s="224"/>
      <c r="Q6" s="224"/>
      <c r="R6" s="224"/>
      <c r="S6" s="224"/>
    </row>
    <row r="7" s="1" customFormat="1" ht="16.5" customHeight="1" spans="1:19">
      <c r="A7" s="225">
        <v>1</v>
      </c>
      <c r="B7" s="21">
        <v>2</v>
      </c>
      <c r="C7" s="21">
        <v>3</v>
      </c>
      <c r="D7" s="21">
        <v>4</v>
      </c>
      <c r="E7" s="225">
        <v>5</v>
      </c>
      <c r="F7" s="21">
        <v>6</v>
      </c>
      <c r="G7" s="21">
        <v>7</v>
      </c>
      <c r="H7" s="225">
        <v>8</v>
      </c>
      <c r="I7" s="21">
        <v>9</v>
      </c>
      <c r="J7" s="33">
        <v>10</v>
      </c>
      <c r="K7" s="33">
        <v>11</v>
      </c>
      <c r="L7" s="226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s="204" customFormat="1" ht="33" customHeight="1" spans="1:19">
      <c r="A8" s="172" t="s">
        <v>43</v>
      </c>
      <c r="B8" s="172" t="s">
        <v>44</v>
      </c>
      <c r="C8" s="161">
        <v>54565343.63</v>
      </c>
      <c r="D8" s="161">
        <v>54565343.63</v>
      </c>
      <c r="E8" s="161">
        <v>14565343.63</v>
      </c>
      <c r="F8" s="161"/>
      <c r="G8" s="161"/>
      <c r="H8" s="161"/>
      <c r="I8" s="161">
        <v>40000000</v>
      </c>
      <c r="J8" s="161">
        <v>40000000</v>
      </c>
    </row>
    <row r="9" s="1" customFormat="1" ht="31.4" customHeight="1" spans="1:19">
      <c r="A9" s="80"/>
      <c r="B9" s="80"/>
      <c r="C9" s="26"/>
      <c r="D9" s="193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="1" customFormat="1" ht="31.4" customHeight="1" spans="1:19">
      <c r="A10" s="80"/>
      <c r="B10" s="80"/>
      <c r="C10" s="26"/>
      <c r="D10" s="193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="1" customFormat="1" ht="31.4" customHeight="1" spans="1:19">
      <c r="A11" s="80"/>
      <c r="B11" s="80"/>
      <c r="C11" s="26"/>
      <c r="D11" s="19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="1" customFormat="1" ht="31.4" customHeight="1" spans="1:19">
      <c r="A12" s="80"/>
      <c r="B12" s="80"/>
      <c r="C12" s="26"/>
      <c r="D12" s="193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s="1" customFormat="1" ht="31.4" customHeight="1" spans="1:19">
      <c r="A13" s="80"/>
      <c r="B13" s="80"/>
      <c r="C13" s="26"/>
      <c r="D13" s="193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="1" customFormat="1" ht="31.4" customHeight="1" spans="1:19">
      <c r="A14" s="80"/>
      <c r="B14" s="80"/>
      <c r="C14" s="26"/>
      <c r="D14" s="193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s="1" customFormat="1" ht="31.4" customHeight="1" spans="1:19">
      <c r="A15" s="80"/>
      <c r="B15" s="80"/>
      <c r="C15" s="26"/>
      <c r="D15" s="193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="1" customFormat="1" ht="33" customHeight="1" spans="1:19">
      <c r="A16" s="80"/>
      <c r="B16" s="80"/>
      <c r="C16" s="26"/>
      <c r="D16" s="193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</row>
    <row r="17" s="2" customFormat="1" ht="23" customHeight="1" spans="1:19">
      <c r="A17" s="195" t="s">
        <v>29</v>
      </c>
      <c r="B17" s="227"/>
      <c r="C17" s="192"/>
      <c r="D17" s="192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zoomScale="79" zoomScaleNormal="79" workbookViewId="0">
      <pane ySplit="1" topLeftCell="A2" activePane="bottomLeft" state="frozen"/>
      <selection/>
      <selection pane="bottomLeft" activeCell="N29" sqref="N29"/>
    </sheetView>
  </sheetViews>
  <sheetFormatPr defaultColWidth="14.3833333333333" defaultRowHeight="14.25" customHeight="1"/>
  <cols>
    <col min="1" max="16384" width="14.3833333333333" style="1" customWidth="1"/>
  </cols>
  <sheetData>
    <row r="1" s="1" customFormat="1" ht="15.75" customHeight="1" spans="1:15">
      <c r="O1" s="165" t="s">
        <v>45</v>
      </c>
    </row>
    <row r="2" s="1" customFormat="1" ht="28.5" customHeight="1" spans="1:15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="1" customFormat="1" ht="15" customHeight="1" spans="1:15">
      <c r="A3" s="198" t="s">
        <v>26</v>
      </c>
      <c r="B3" s="199"/>
      <c r="C3" s="71"/>
      <c r="D3" s="71"/>
      <c r="E3" s="71"/>
      <c r="F3" s="71"/>
      <c r="G3" s="8"/>
      <c r="H3" s="71"/>
      <c r="I3" s="71"/>
      <c r="J3" s="8"/>
      <c r="K3" s="71"/>
      <c r="L3" s="71"/>
      <c r="M3" s="8"/>
      <c r="N3" s="8"/>
      <c r="O3" s="166" t="s">
        <v>2</v>
      </c>
    </row>
    <row r="4" s="1" customFormat="1" ht="18.75" customHeight="1" spans="1:15">
      <c r="A4" s="11" t="s">
        <v>47</v>
      </c>
      <c r="B4" s="11" t="s">
        <v>48</v>
      </c>
      <c r="C4" s="17" t="s">
        <v>29</v>
      </c>
      <c r="D4" s="167" t="s">
        <v>32</v>
      </c>
      <c r="E4" s="167"/>
      <c r="F4" s="167"/>
      <c r="G4" s="200" t="s">
        <v>33</v>
      </c>
      <c r="H4" s="11" t="s">
        <v>34</v>
      </c>
      <c r="I4" s="11" t="s">
        <v>49</v>
      </c>
      <c r="J4" s="12" t="s">
        <v>50</v>
      </c>
      <c r="K4" s="76" t="s">
        <v>51</v>
      </c>
      <c r="L4" s="76" t="s">
        <v>52</v>
      </c>
      <c r="M4" s="76" t="s">
        <v>53</v>
      </c>
      <c r="N4" s="76" t="s">
        <v>54</v>
      </c>
      <c r="O4" s="97" t="s">
        <v>55</v>
      </c>
    </row>
    <row r="5" s="1" customFormat="1" ht="30" customHeight="1" spans="1:15">
      <c r="A5" s="20"/>
      <c r="B5" s="20"/>
      <c r="C5" s="20"/>
      <c r="D5" s="167" t="s">
        <v>31</v>
      </c>
      <c r="E5" s="167" t="s">
        <v>56</v>
      </c>
      <c r="F5" s="167" t="s">
        <v>57</v>
      </c>
      <c r="G5" s="20"/>
      <c r="H5" s="20"/>
      <c r="I5" s="20"/>
      <c r="J5" s="167" t="s">
        <v>31</v>
      </c>
      <c r="K5" s="103" t="s">
        <v>51</v>
      </c>
      <c r="L5" s="103" t="s">
        <v>52</v>
      </c>
      <c r="M5" s="103" t="s">
        <v>53</v>
      </c>
      <c r="N5" s="103" t="s">
        <v>54</v>
      </c>
      <c r="O5" s="103" t="s">
        <v>55</v>
      </c>
    </row>
    <row r="6" s="1" customFormat="1" ht="16.5" customHeight="1" spans="1:15">
      <c r="A6" s="167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167">
        <v>15</v>
      </c>
    </row>
    <row r="7" s="1" customFormat="1" ht="20.25" customHeight="1" spans="1:15">
      <c r="A7" s="172" t="s">
        <v>58</v>
      </c>
      <c r="B7" s="172" t="s">
        <v>59</v>
      </c>
      <c r="C7" s="161">
        <v>2084432.8</v>
      </c>
      <c r="D7" s="161">
        <v>2084432.8</v>
      </c>
      <c r="E7" s="161">
        <v>2072960.8</v>
      </c>
      <c r="F7" s="161">
        <v>11472</v>
      </c>
      <c r="G7" s="161"/>
      <c r="H7" s="161"/>
      <c r="I7" s="161"/>
      <c r="J7" s="161"/>
      <c r="K7" s="193"/>
      <c r="L7" s="193"/>
      <c r="M7" s="107"/>
      <c r="N7" s="193"/>
      <c r="O7" s="193"/>
    </row>
    <row r="8" s="1" customFormat="1" ht="20.25" customHeight="1" spans="1:15">
      <c r="A8" s="181" t="s">
        <v>60</v>
      </c>
      <c r="B8" s="181" t="s">
        <v>61</v>
      </c>
      <c r="C8" s="161">
        <v>2072960.8</v>
      </c>
      <c r="D8" s="161">
        <v>2072960.8</v>
      </c>
      <c r="E8" s="161">
        <v>2072960.8</v>
      </c>
      <c r="F8" s="161"/>
      <c r="G8" s="161"/>
      <c r="H8" s="161"/>
      <c r="I8" s="161"/>
      <c r="J8" s="161"/>
      <c r="K8" s="193"/>
      <c r="L8" s="193"/>
      <c r="M8" s="107"/>
      <c r="N8" s="193"/>
      <c r="O8" s="193"/>
    </row>
    <row r="9" s="1" customFormat="1" ht="20.25" customHeight="1" spans="1:15">
      <c r="A9" s="182" t="s">
        <v>62</v>
      </c>
      <c r="B9" s="182" t="s">
        <v>63</v>
      </c>
      <c r="C9" s="161">
        <v>750000</v>
      </c>
      <c r="D9" s="161">
        <v>750000</v>
      </c>
      <c r="E9" s="161">
        <v>750000</v>
      </c>
      <c r="F9" s="161"/>
      <c r="G9" s="161"/>
      <c r="H9" s="161"/>
      <c r="I9" s="161"/>
      <c r="J9" s="161"/>
      <c r="K9" s="193"/>
      <c r="L9" s="193"/>
      <c r="M9" s="107"/>
      <c r="N9" s="193"/>
      <c r="O9" s="193"/>
    </row>
    <row r="10" s="1" customFormat="1" ht="20.25" customHeight="1" spans="1:15">
      <c r="A10" s="182" t="s">
        <v>64</v>
      </c>
      <c r="B10" s="182" t="s">
        <v>65</v>
      </c>
      <c r="C10" s="161">
        <v>1322960.8</v>
      </c>
      <c r="D10" s="161">
        <v>1322960.8</v>
      </c>
      <c r="E10" s="161">
        <v>1322960.8</v>
      </c>
      <c r="F10" s="161"/>
      <c r="G10" s="161"/>
      <c r="H10" s="161"/>
      <c r="I10" s="161"/>
      <c r="J10" s="161"/>
      <c r="K10" s="193"/>
      <c r="L10" s="193"/>
      <c r="M10" s="107"/>
      <c r="N10" s="193"/>
      <c r="O10" s="193"/>
    </row>
    <row r="11" s="1" customFormat="1" ht="20.25" customHeight="1" spans="1:15">
      <c r="A11" s="181" t="s">
        <v>66</v>
      </c>
      <c r="B11" s="181" t="s">
        <v>67</v>
      </c>
      <c r="C11" s="161">
        <v>11472</v>
      </c>
      <c r="D11" s="161">
        <v>11472</v>
      </c>
      <c r="E11" s="161"/>
      <c r="F11" s="161">
        <v>11472</v>
      </c>
      <c r="G11" s="161"/>
      <c r="H11" s="161"/>
      <c r="I11" s="161"/>
      <c r="J11" s="161"/>
      <c r="K11" s="193"/>
      <c r="L11" s="193"/>
      <c r="M11" s="107"/>
      <c r="N11" s="193"/>
      <c r="O11" s="193"/>
    </row>
    <row r="12" s="1" customFormat="1" ht="20.25" customHeight="1" spans="1:15">
      <c r="A12" s="182" t="s">
        <v>68</v>
      </c>
      <c r="B12" s="182" t="s">
        <v>69</v>
      </c>
      <c r="C12" s="161">
        <v>11472</v>
      </c>
      <c r="D12" s="161">
        <v>11472</v>
      </c>
      <c r="E12" s="161"/>
      <c r="F12" s="161">
        <v>11472</v>
      </c>
      <c r="G12" s="161"/>
      <c r="H12" s="161"/>
      <c r="I12" s="161"/>
      <c r="J12" s="161"/>
      <c r="K12" s="193"/>
      <c r="L12" s="193"/>
      <c r="M12" s="107"/>
      <c r="N12" s="193"/>
      <c r="O12" s="193"/>
    </row>
    <row r="13" s="1" customFormat="1" ht="20.25" customHeight="1" spans="1:15">
      <c r="A13" s="172" t="s">
        <v>70</v>
      </c>
      <c r="B13" s="172" t="s">
        <v>71</v>
      </c>
      <c r="C13" s="161">
        <v>51520706.83</v>
      </c>
      <c r="D13" s="161">
        <v>11520706.83</v>
      </c>
      <c r="E13" s="161">
        <v>11520706.83</v>
      </c>
      <c r="F13" s="161"/>
      <c r="G13" s="161"/>
      <c r="H13" s="161"/>
      <c r="I13" s="161"/>
      <c r="J13" s="161">
        <v>40000000</v>
      </c>
      <c r="K13" s="161">
        <v>40000000</v>
      </c>
      <c r="L13" s="193"/>
      <c r="M13" s="107"/>
      <c r="N13" s="193"/>
      <c r="O13" s="193"/>
    </row>
    <row r="14" s="1" customFormat="1" ht="20.25" customHeight="1" spans="1:15">
      <c r="A14" s="181" t="s">
        <v>72</v>
      </c>
      <c r="B14" s="181" t="s">
        <v>73</v>
      </c>
      <c r="C14" s="161">
        <v>50259000.14</v>
      </c>
      <c r="D14" s="161">
        <v>10259000.14</v>
      </c>
      <c r="E14" s="161">
        <v>10259000.14</v>
      </c>
      <c r="F14" s="161"/>
      <c r="G14" s="161"/>
      <c r="H14" s="161"/>
      <c r="I14" s="161"/>
      <c r="J14" s="161">
        <v>40000000</v>
      </c>
      <c r="K14" s="161">
        <v>40000000</v>
      </c>
      <c r="L14" s="193"/>
      <c r="M14" s="107"/>
      <c r="N14" s="193"/>
      <c r="O14" s="193"/>
    </row>
    <row r="15" s="1" customFormat="1" ht="20.25" customHeight="1" spans="1:15">
      <c r="A15" s="182" t="s">
        <v>74</v>
      </c>
      <c r="B15" s="182" t="s">
        <v>75</v>
      </c>
      <c r="C15" s="161">
        <v>50259000.14</v>
      </c>
      <c r="D15" s="161">
        <v>10259000.14</v>
      </c>
      <c r="E15" s="161">
        <v>10259000.14</v>
      </c>
      <c r="F15" s="161"/>
      <c r="G15" s="161"/>
      <c r="H15" s="161"/>
      <c r="I15" s="161"/>
      <c r="J15" s="161">
        <v>40000000</v>
      </c>
      <c r="K15" s="161">
        <v>40000000</v>
      </c>
      <c r="L15" s="193"/>
      <c r="M15" s="107"/>
      <c r="N15" s="193"/>
      <c r="O15" s="193"/>
    </row>
    <row r="16" s="2" customFormat="1" ht="24" customHeight="1" spans="1:15">
      <c r="A16" s="181" t="s">
        <v>76</v>
      </c>
      <c r="B16" s="181" t="s">
        <v>77</v>
      </c>
      <c r="C16" s="161">
        <v>1261706.69</v>
      </c>
      <c r="D16" s="161">
        <v>1261706.69</v>
      </c>
      <c r="E16" s="161">
        <v>1261706.69</v>
      </c>
      <c r="F16" s="161"/>
      <c r="G16" s="161"/>
      <c r="H16" s="161"/>
      <c r="I16" s="161"/>
      <c r="J16" s="161"/>
      <c r="K16" s="161"/>
      <c r="L16" s="192"/>
      <c r="M16" s="113"/>
      <c r="N16" s="192"/>
      <c r="O16" s="192"/>
    </row>
    <row r="17" s="1" customFormat="1" customHeight="1" spans="1:15">
      <c r="A17" s="182" t="s">
        <v>78</v>
      </c>
      <c r="B17" s="182" t="s">
        <v>79</v>
      </c>
      <c r="C17" s="161"/>
      <c r="D17" s="161"/>
      <c r="E17" s="161"/>
      <c r="F17" s="161"/>
      <c r="G17" s="161"/>
      <c r="H17" s="161"/>
      <c r="I17" s="161"/>
      <c r="J17" s="161"/>
      <c r="K17" s="201"/>
      <c r="L17" s="175"/>
      <c r="M17" s="175"/>
      <c r="N17" s="175"/>
      <c r="O17" s="175"/>
    </row>
    <row r="18" s="1" customFormat="1" customHeight="1" spans="1:15">
      <c r="A18" s="182" t="s">
        <v>80</v>
      </c>
      <c r="B18" s="182" t="s">
        <v>81</v>
      </c>
      <c r="C18" s="161">
        <v>686285.92</v>
      </c>
      <c r="D18" s="161">
        <v>686285.92</v>
      </c>
      <c r="E18" s="161">
        <v>686285.92</v>
      </c>
      <c r="F18" s="161"/>
      <c r="G18" s="161"/>
      <c r="H18" s="161"/>
      <c r="I18" s="161"/>
      <c r="J18" s="161"/>
      <c r="K18" s="201"/>
      <c r="L18" s="202"/>
      <c r="M18" s="202"/>
      <c r="N18" s="202"/>
      <c r="O18" s="202"/>
    </row>
    <row r="19" s="1" customFormat="1" customHeight="1" spans="1:15">
      <c r="A19" s="182" t="s">
        <v>82</v>
      </c>
      <c r="B19" s="182" t="s">
        <v>83</v>
      </c>
      <c r="C19" s="161">
        <v>497091.24</v>
      </c>
      <c r="D19" s="161">
        <v>497091.24</v>
      </c>
      <c r="E19" s="161">
        <v>497091.24</v>
      </c>
      <c r="F19" s="161"/>
      <c r="G19" s="161"/>
      <c r="H19" s="161"/>
      <c r="I19" s="161"/>
      <c r="J19" s="161"/>
      <c r="K19" s="201"/>
      <c r="L19" s="202"/>
      <c r="M19" s="202"/>
      <c r="N19" s="202"/>
      <c r="O19" s="202"/>
    </row>
    <row r="20" s="1" customFormat="1" customHeight="1" spans="1:15">
      <c r="A20" s="182" t="s">
        <v>84</v>
      </c>
      <c r="B20" s="182" t="s">
        <v>85</v>
      </c>
      <c r="C20" s="161">
        <v>78329.53</v>
      </c>
      <c r="D20" s="161">
        <v>78329.53</v>
      </c>
      <c r="E20" s="161">
        <v>78329.53</v>
      </c>
      <c r="F20" s="161"/>
      <c r="G20" s="161"/>
      <c r="H20" s="161"/>
      <c r="I20" s="161"/>
      <c r="J20" s="161"/>
      <c r="K20" s="201"/>
      <c r="L20" s="202"/>
      <c r="M20" s="202"/>
      <c r="N20" s="202"/>
      <c r="O20" s="202"/>
    </row>
    <row r="21" s="1" customFormat="1" customHeight="1" spans="1:15">
      <c r="A21" s="172" t="s">
        <v>86</v>
      </c>
      <c r="B21" s="172" t="s">
        <v>87</v>
      </c>
      <c r="C21" s="161">
        <v>960204</v>
      </c>
      <c r="D21" s="161">
        <v>960204</v>
      </c>
      <c r="E21" s="161">
        <v>960204</v>
      </c>
      <c r="F21" s="161"/>
      <c r="G21" s="161"/>
      <c r="H21" s="161"/>
      <c r="I21" s="161"/>
      <c r="J21" s="161"/>
      <c r="K21" s="201"/>
      <c r="L21" s="202"/>
      <c r="M21" s="202"/>
      <c r="N21" s="202"/>
      <c r="O21" s="202"/>
    </row>
    <row r="22" s="1" customFormat="1" customHeight="1" spans="1:15">
      <c r="A22" s="181" t="s">
        <v>88</v>
      </c>
      <c r="B22" s="181" t="s">
        <v>89</v>
      </c>
      <c r="C22" s="161">
        <v>960204</v>
      </c>
      <c r="D22" s="161">
        <v>960204</v>
      </c>
      <c r="E22" s="161">
        <v>960204</v>
      </c>
      <c r="F22" s="161"/>
      <c r="G22" s="161"/>
      <c r="H22" s="161"/>
      <c r="I22" s="161"/>
      <c r="J22" s="161"/>
      <c r="K22" s="201"/>
      <c r="L22" s="202"/>
      <c r="M22" s="202"/>
      <c r="N22" s="202"/>
      <c r="O22" s="202"/>
    </row>
    <row r="23" s="1" customFormat="1" customHeight="1" spans="1:15">
      <c r="A23" s="182" t="s">
        <v>90</v>
      </c>
      <c r="B23" s="182" t="s">
        <v>91</v>
      </c>
      <c r="C23" s="161">
        <v>960204</v>
      </c>
      <c r="D23" s="161">
        <v>960204</v>
      </c>
      <c r="E23" s="161">
        <v>960204</v>
      </c>
      <c r="F23" s="161"/>
      <c r="G23" s="161"/>
      <c r="H23" s="161"/>
      <c r="I23" s="161"/>
      <c r="J23" s="161"/>
      <c r="K23" s="201"/>
      <c r="L23" s="202"/>
      <c r="M23" s="202"/>
      <c r="N23" s="202"/>
      <c r="O23" s="202"/>
    </row>
    <row r="24" s="1" customFormat="1" customHeight="1" spans="1:15">
      <c r="A24" s="203" t="s">
        <v>92</v>
      </c>
      <c r="B24" s="203"/>
      <c r="C24" s="161">
        <v>54565343.63</v>
      </c>
      <c r="D24" s="161">
        <v>14565343.63</v>
      </c>
      <c r="E24" s="161">
        <v>14553871.63</v>
      </c>
      <c r="F24" s="161">
        <v>11472</v>
      </c>
      <c r="G24" s="161"/>
      <c r="H24" s="161"/>
      <c r="I24" s="161"/>
      <c r="J24" s="161">
        <v>40000000</v>
      </c>
      <c r="K24" s="201">
        <v>40000000</v>
      </c>
      <c r="L24" s="202"/>
      <c r="M24" s="202"/>
      <c r="N24" s="202"/>
      <c r="O24" s="202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zoomScale="79" zoomScaleNormal="79" workbookViewId="0">
      <pane ySplit="1" topLeftCell="A2" activePane="bottomLeft" state="frozen"/>
      <selection/>
      <selection pane="bottomLeft" activeCell="G16" sqref="G16"/>
    </sheetView>
  </sheetViews>
  <sheetFormatPr defaultColWidth="9.14166666666667" defaultRowHeight="14.25" customHeight="1" outlineLevelCol="3"/>
  <cols>
    <col min="1" max="1" width="49.2833333333333" style="1" customWidth="1"/>
    <col min="2" max="2" width="43.3166666666667" style="1" customWidth="1"/>
    <col min="3" max="3" width="48.575" style="1" customWidth="1"/>
    <col min="4" max="4" width="41.175" style="1" customWidth="1"/>
    <col min="5" max="16384" width="9.14166666666667" style="1"/>
  </cols>
  <sheetData>
    <row r="1" s="1" customFormat="1" customHeight="1" spans="1:4">
      <c r="D1" s="183" t="s">
        <v>93</v>
      </c>
    </row>
    <row r="2" s="1" customFormat="1" ht="31.5" customHeight="1" spans="1:4">
      <c r="A2" s="59" t="s">
        <v>94</v>
      </c>
      <c r="B2" s="184"/>
      <c r="C2" s="184"/>
      <c r="D2" s="184"/>
    </row>
    <row r="3" s="1" customFormat="1" ht="17.25" customHeight="1" spans="1:4">
      <c r="A3" s="6" t="s">
        <v>95</v>
      </c>
      <c r="B3" s="185"/>
      <c r="C3" s="185"/>
      <c r="D3" s="186" t="s">
        <v>2</v>
      </c>
    </row>
    <row r="4" s="1" customFormat="1" ht="24.65" customHeight="1" spans="1:4">
      <c r="A4" s="12" t="s">
        <v>3</v>
      </c>
      <c r="B4" s="14"/>
      <c r="C4" s="12" t="s">
        <v>4</v>
      </c>
      <c r="D4" s="14"/>
    </row>
    <row r="5" s="1" customFormat="1" ht="15.65" customHeight="1" spans="1:4">
      <c r="A5" s="17" t="s">
        <v>5</v>
      </c>
      <c r="B5" s="187" t="s">
        <v>96</v>
      </c>
      <c r="C5" s="17" t="s">
        <v>97</v>
      </c>
      <c r="D5" s="187" t="s">
        <v>96</v>
      </c>
    </row>
    <row r="6" s="1" customFormat="1" ht="14.15" customHeight="1" spans="1:4">
      <c r="A6" s="20"/>
      <c r="B6" s="19"/>
      <c r="C6" s="20"/>
      <c r="D6" s="19"/>
    </row>
    <row r="7" s="1" customFormat="1" ht="29.15" customHeight="1" spans="1:4">
      <c r="A7" s="188" t="s">
        <v>98</v>
      </c>
      <c r="B7" s="161">
        <v>14565343.63</v>
      </c>
      <c r="C7" s="189" t="s">
        <v>99</v>
      </c>
      <c r="D7" s="161">
        <v>14565343.63</v>
      </c>
    </row>
    <row r="8" s="1" customFormat="1" ht="29.15" customHeight="1" spans="1:4">
      <c r="A8" s="190" t="s">
        <v>100</v>
      </c>
      <c r="B8" s="161">
        <v>14565343.63</v>
      </c>
      <c r="C8" s="239" t="s">
        <v>101</v>
      </c>
      <c r="D8" s="107"/>
    </row>
    <row r="9" s="1" customFormat="1" ht="29.15" customHeight="1" spans="1:4">
      <c r="A9" s="190" t="s">
        <v>102</v>
      </c>
      <c r="B9" s="107"/>
      <c r="C9" s="239" t="s">
        <v>103</v>
      </c>
      <c r="D9" s="107"/>
    </row>
    <row r="10" s="1" customFormat="1" ht="29.15" customHeight="1" spans="1:4">
      <c r="A10" s="190" t="s">
        <v>104</v>
      </c>
      <c r="B10" s="107"/>
      <c r="C10" s="239" t="s">
        <v>105</v>
      </c>
      <c r="D10" s="161">
        <v>2084432.8</v>
      </c>
    </row>
    <row r="11" s="1" customFormat="1" ht="29.15" customHeight="1" spans="1:4">
      <c r="A11" s="191" t="s">
        <v>106</v>
      </c>
      <c r="B11" s="192"/>
      <c r="C11" s="239" t="s">
        <v>107</v>
      </c>
      <c r="D11" s="161">
        <v>11520706.83</v>
      </c>
    </row>
    <row r="12" s="1" customFormat="1" ht="29.15" customHeight="1" spans="1:4">
      <c r="A12" s="190" t="s">
        <v>100</v>
      </c>
      <c r="B12" s="193"/>
      <c r="C12" s="239" t="s">
        <v>108</v>
      </c>
      <c r="D12" s="107"/>
    </row>
    <row r="13" s="1" customFormat="1" ht="29.15" customHeight="1" spans="1:4">
      <c r="A13" s="194" t="s">
        <v>102</v>
      </c>
      <c r="B13" s="193"/>
      <c r="C13" s="239" t="s">
        <v>109</v>
      </c>
      <c r="D13" s="161">
        <v>960204</v>
      </c>
    </row>
    <row r="14" s="1" customFormat="1" ht="29.15" customHeight="1" spans="1:4">
      <c r="A14" s="194" t="s">
        <v>104</v>
      </c>
      <c r="B14" s="192"/>
      <c r="C14" s="239" t="s">
        <v>110</v>
      </c>
      <c r="D14" s="107"/>
    </row>
    <row r="15" s="1" customFormat="1" ht="29.15" customHeight="1" spans="1:4">
      <c r="A15" s="195"/>
      <c r="B15" s="192"/>
      <c r="C15" s="196" t="s">
        <v>111</v>
      </c>
      <c r="D15" s="192"/>
    </row>
    <row r="16" s="1" customFormat="1" ht="29.15" customHeight="1" spans="1:4">
      <c r="A16" s="195" t="s">
        <v>112</v>
      </c>
      <c r="B16" s="161">
        <v>14565343.63</v>
      </c>
      <c r="C16" s="197" t="s">
        <v>23</v>
      </c>
      <c r="D16" s="161">
        <v>14565343.63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zoomScale="79" zoomScaleNormal="79" workbookViewId="0">
      <pane ySplit="1" topLeftCell="A2" activePane="bottomLeft" state="frozen"/>
      <selection/>
      <selection pane="bottomLeft" activeCell="A4" sqref="A4:C4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33"/>
      <c r="B1" s="133"/>
      <c r="C1" s="133"/>
      <c r="D1" s="133"/>
      <c r="E1" s="133"/>
      <c r="F1" s="133"/>
      <c r="G1" s="133"/>
    </row>
    <row r="2" ht="18.75" customHeight="1" spans="1:7">
      <c r="A2" s="134"/>
      <c r="B2" s="134"/>
      <c r="C2" s="134"/>
      <c r="D2" s="134"/>
      <c r="E2" s="134"/>
      <c r="F2" s="134"/>
      <c r="G2" s="135" t="s">
        <v>113</v>
      </c>
    </row>
    <row r="3" ht="37.5" customHeight="1" spans="1:7">
      <c r="A3" s="136" t="s">
        <v>114</v>
      </c>
      <c r="B3" s="136"/>
      <c r="C3" s="136"/>
      <c r="D3" s="136"/>
      <c r="E3" s="136"/>
      <c r="F3" s="136"/>
      <c r="G3" s="136"/>
    </row>
    <row r="4" ht="18.75" customHeight="1" spans="1:7">
      <c r="A4" s="137" t="str">
        <f>"单位名称："&amp;"玉溪市红塔区疾病预防控制中心"</f>
        <v>单位名称：玉溪市红塔区疾病预防控制中心</v>
      </c>
      <c r="B4" s="137"/>
      <c r="C4" s="137"/>
      <c r="D4" s="138"/>
      <c r="E4" s="138"/>
      <c r="F4" s="138"/>
      <c r="G4" s="139" t="s">
        <v>115</v>
      </c>
    </row>
    <row r="5" ht="18.75" customHeight="1" spans="1:7">
      <c r="A5" s="140" t="s">
        <v>116</v>
      </c>
      <c r="B5" s="140" t="s">
        <v>48</v>
      </c>
      <c r="C5" s="141" t="s">
        <v>29</v>
      </c>
      <c r="D5" s="141" t="s">
        <v>56</v>
      </c>
      <c r="E5" s="141"/>
      <c r="F5" s="141"/>
      <c r="G5" s="140" t="s">
        <v>57</v>
      </c>
    </row>
    <row r="6" ht="18.75" customHeight="1" spans="1:7">
      <c r="A6" s="140" t="s">
        <v>47</v>
      </c>
      <c r="B6" s="140" t="s">
        <v>48</v>
      </c>
      <c r="C6" s="141"/>
      <c r="D6" s="141" t="s">
        <v>31</v>
      </c>
      <c r="E6" s="141" t="s">
        <v>117</v>
      </c>
      <c r="F6" s="141" t="s">
        <v>118</v>
      </c>
      <c r="G6" s="140"/>
    </row>
    <row r="7" ht="18.75" customHeight="1" spans="1:7">
      <c r="A7" s="142" t="s">
        <v>119</v>
      </c>
      <c r="B7" s="142" t="s">
        <v>120</v>
      </c>
      <c r="C7" s="142" t="s">
        <v>121</v>
      </c>
      <c r="D7" s="142" t="s">
        <v>122</v>
      </c>
      <c r="E7" s="142" t="s">
        <v>123</v>
      </c>
      <c r="F7" s="142" t="s">
        <v>124</v>
      </c>
      <c r="G7" s="142" t="s">
        <v>125</v>
      </c>
    </row>
    <row r="8" ht="20.25" customHeight="1" spans="1:7">
      <c r="A8" s="172" t="s">
        <v>58</v>
      </c>
      <c r="B8" s="172" t="s">
        <v>59</v>
      </c>
      <c r="C8" s="161">
        <v>2084432.8</v>
      </c>
      <c r="D8" s="161">
        <v>2084432.8</v>
      </c>
      <c r="E8" s="161">
        <v>2072960.8</v>
      </c>
      <c r="F8" s="52"/>
      <c r="G8" s="52"/>
    </row>
    <row r="9" ht="20.25" customHeight="1" spans="1:7">
      <c r="A9" s="181" t="s">
        <v>60</v>
      </c>
      <c r="B9" s="181" t="s">
        <v>61</v>
      </c>
      <c r="C9" s="161">
        <v>2072960.8</v>
      </c>
      <c r="D9" s="161">
        <v>2072960.8</v>
      </c>
      <c r="E9" s="161">
        <v>2072960.8</v>
      </c>
      <c r="F9" s="52"/>
      <c r="G9" s="52"/>
    </row>
    <row r="10" ht="20.25" customHeight="1" spans="1:7">
      <c r="A10" s="182" t="s">
        <v>62</v>
      </c>
      <c r="B10" s="182" t="s">
        <v>63</v>
      </c>
      <c r="C10" s="161">
        <v>750000</v>
      </c>
      <c r="D10" s="161">
        <v>750000</v>
      </c>
      <c r="E10" s="161">
        <v>750000</v>
      </c>
      <c r="F10" s="52"/>
      <c r="G10" s="52"/>
    </row>
    <row r="11" ht="20.25" customHeight="1" spans="1:7">
      <c r="A11" s="182" t="s">
        <v>64</v>
      </c>
      <c r="B11" s="182" t="s">
        <v>65</v>
      </c>
      <c r="C11" s="161">
        <v>1322960.8</v>
      </c>
      <c r="D11" s="161">
        <v>1322960.8</v>
      </c>
      <c r="E11" s="161">
        <v>1322960.8</v>
      </c>
      <c r="F11" s="52"/>
      <c r="G11" s="52"/>
    </row>
    <row r="12" ht="20.25" customHeight="1" spans="1:7">
      <c r="A12" s="181" t="s">
        <v>66</v>
      </c>
      <c r="B12" s="181" t="s">
        <v>67</v>
      </c>
      <c r="C12" s="161">
        <v>11472</v>
      </c>
      <c r="D12" s="161">
        <v>11472</v>
      </c>
      <c r="E12" s="161"/>
      <c r="F12" s="52"/>
      <c r="G12" s="161">
        <v>11472</v>
      </c>
    </row>
    <row r="13" ht="20.25" customHeight="1" spans="1:7">
      <c r="A13" s="182" t="s">
        <v>68</v>
      </c>
      <c r="B13" s="182" t="s">
        <v>69</v>
      </c>
      <c r="C13" s="161">
        <v>11472</v>
      </c>
      <c r="D13" s="161">
        <v>11472</v>
      </c>
      <c r="E13" s="161"/>
      <c r="F13" s="52"/>
      <c r="G13" s="161">
        <v>11472</v>
      </c>
    </row>
    <row r="14" ht="20.25" customHeight="1" spans="1:7">
      <c r="A14" s="172" t="s">
        <v>70</v>
      </c>
      <c r="B14" s="172" t="s">
        <v>71</v>
      </c>
      <c r="C14" s="161">
        <v>11520706.83</v>
      </c>
      <c r="D14" s="161">
        <v>11520706.83</v>
      </c>
      <c r="E14" s="161">
        <f>C14-F14-G14</f>
        <v>11057406.83</v>
      </c>
      <c r="F14" s="52">
        <v>463300</v>
      </c>
      <c r="G14" s="160"/>
    </row>
    <row r="15" ht="20.25" customHeight="1" spans="1:7">
      <c r="A15" s="181" t="s">
        <v>72</v>
      </c>
      <c r="B15" s="181" t="s">
        <v>73</v>
      </c>
      <c r="C15" s="161">
        <v>10259000.14</v>
      </c>
      <c r="D15" s="161">
        <v>10259000.14</v>
      </c>
      <c r="E15" s="161">
        <f>C15-F15-G15</f>
        <v>9795700.14</v>
      </c>
      <c r="F15" s="52">
        <v>463300</v>
      </c>
      <c r="G15" s="160"/>
    </row>
    <row r="16" ht="20.25" customHeight="1" spans="1:7">
      <c r="A16" s="182" t="s">
        <v>74</v>
      </c>
      <c r="B16" s="182" t="s">
        <v>75</v>
      </c>
      <c r="C16" s="161">
        <v>10259000.14</v>
      </c>
      <c r="D16" s="161">
        <v>10259000.14</v>
      </c>
      <c r="E16" s="161">
        <f>D16-F16-G16</f>
        <v>9795700.14</v>
      </c>
      <c r="F16" s="52">
        <v>463300</v>
      </c>
      <c r="G16" s="160"/>
    </row>
    <row r="17" ht="20.25" customHeight="1" spans="1:7">
      <c r="A17" s="181" t="s">
        <v>76</v>
      </c>
      <c r="B17" s="181" t="s">
        <v>77</v>
      </c>
      <c r="C17" s="161">
        <v>1261706.69</v>
      </c>
      <c r="D17" s="161">
        <v>1261706.69</v>
      </c>
      <c r="E17" s="161">
        <v>1261706.69</v>
      </c>
      <c r="F17" s="52"/>
      <c r="G17" s="52"/>
    </row>
    <row r="18" ht="20.25" customHeight="1" spans="1:7">
      <c r="A18" s="182" t="s">
        <v>78</v>
      </c>
      <c r="B18" s="182" t="s">
        <v>79</v>
      </c>
      <c r="C18" s="161"/>
      <c r="D18" s="161"/>
      <c r="E18" s="161"/>
      <c r="F18" s="52"/>
      <c r="G18" s="52"/>
    </row>
    <row r="19" ht="20.25" customHeight="1" spans="1:7">
      <c r="A19" s="182" t="s">
        <v>80</v>
      </c>
      <c r="B19" s="182" t="s">
        <v>81</v>
      </c>
      <c r="C19" s="161">
        <v>686285.92</v>
      </c>
      <c r="D19" s="161">
        <v>686285.92</v>
      </c>
      <c r="E19" s="161">
        <v>686285.92</v>
      </c>
      <c r="F19" s="52"/>
      <c r="G19" s="52"/>
    </row>
    <row r="20" ht="20.25" customHeight="1" spans="1:7">
      <c r="A20" s="182" t="s">
        <v>82</v>
      </c>
      <c r="B20" s="182" t="s">
        <v>83</v>
      </c>
      <c r="C20" s="161">
        <v>497091.24</v>
      </c>
      <c r="D20" s="161">
        <v>497091.24</v>
      </c>
      <c r="E20" s="161">
        <v>497091.24</v>
      </c>
      <c r="F20" s="52"/>
      <c r="G20" s="52"/>
    </row>
    <row r="21" ht="20.25" customHeight="1" spans="1:7">
      <c r="A21" s="182" t="s">
        <v>84</v>
      </c>
      <c r="B21" s="182" t="s">
        <v>85</v>
      </c>
      <c r="C21" s="161">
        <v>78329.53</v>
      </c>
      <c r="D21" s="161">
        <v>78329.53</v>
      </c>
      <c r="E21" s="161">
        <v>78329.53</v>
      </c>
      <c r="F21" s="52"/>
      <c r="G21" s="52"/>
    </row>
    <row r="22" ht="20.25" customHeight="1" spans="1:7">
      <c r="A22" s="172" t="s">
        <v>86</v>
      </c>
      <c r="B22" s="172" t="s">
        <v>87</v>
      </c>
      <c r="C22" s="161">
        <v>960204</v>
      </c>
      <c r="D22" s="161">
        <v>960204</v>
      </c>
      <c r="E22" s="161">
        <v>960204</v>
      </c>
      <c r="F22" s="52"/>
      <c r="G22" s="52"/>
    </row>
    <row r="23" ht="20.25" customHeight="1" spans="1:7">
      <c r="A23" s="181" t="s">
        <v>88</v>
      </c>
      <c r="B23" s="181" t="s">
        <v>89</v>
      </c>
      <c r="C23" s="161">
        <v>960204</v>
      </c>
      <c r="D23" s="161">
        <v>960204</v>
      </c>
      <c r="E23" s="161">
        <v>960204</v>
      </c>
      <c r="F23" s="52"/>
      <c r="G23" s="52"/>
    </row>
    <row r="24" ht="20.25" customHeight="1" spans="1:7">
      <c r="A24" s="182" t="s">
        <v>90</v>
      </c>
      <c r="B24" s="182" t="s">
        <v>91</v>
      </c>
      <c r="C24" s="161">
        <v>960204</v>
      </c>
      <c r="D24" s="161">
        <v>960204</v>
      </c>
      <c r="E24" s="161">
        <v>960204</v>
      </c>
      <c r="F24" s="52"/>
      <c r="G24" s="52"/>
    </row>
    <row r="25" ht="20.25" customHeight="1" spans="1:7">
      <c r="A25" s="144" t="s">
        <v>92</v>
      </c>
      <c r="B25" s="144"/>
      <c r="C25" s="161">
        <v>14565343.63</v>
      </c>
      <c r="D25" s="161">
        <v>14553871.63</v>
      </c>
      <c r="E25" s="161">
        <f>E8+E14+E22</f>
        <v>14090571.63</v>
      </c>
      <c r="F25" s="52">
        <v>463300</v>
      </c>
      <c r="G25" s="176">
        <v>11472</v>
      </c>
    </row>
  </sheetData>
  <mergeCells count="7">
    <mergeCell ref="A3:G3"/>
    <mergeCell ref="A4:C4"/>
    <mergeCell ref="A5:B5"/>
    <mergeCell ref="D5:F5"/>
    <mergeCell ref="A25:B25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zoomScale="81" zoomScaleNormal="81" workbookViewId="0">
      <pane ySplit="1" topLeftCell="A2" activePane="bottomLeft" state="frozen"/>
      <selection/>
      <selection pane="bottomLeft" activeCell="B18" sqref="B18:B19"/>
    </sheetView>
  </sheetViews>
  <sheetFormatPr defaultColWidth="9.14166666666667" defaultRowHeight="14.25" customHeight="1" outlineLevelRow="6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ht="12" customHeight="1" spans="1:6">
      <c r="A1" s="177"/>
      <c r="B1" s="177"/>
      <c r="C1" s="73"/>
      <c r="D1" s="1"/>
      <c r="E1" s="1"/>
      <c r="F1" s="72" t="s">
        <v>126</v>
      </c>
    </row>
    <row r="2" s="1" customFormat="1" ht="25.5" customHeight="1" spans="1:6">
      <c r="A2" s="178" t="s">
        <v>127</v>
      </c>
      <c r="B2" s="178"/>
      <c r="C2" s="178"/>
      <c r="D2" s="178"/>
      <c r="E2" s="178"/>
      <c r="F2" s="178"/>
    </row>
    <row r="3" s="1" customFormat="1" ht="15.75" customHeight="1" spans="1:6">
      <c r="A3" s="240" t="s">
        <v>26</v>
      </c>
      <c r="B3" s="177"/>
      <c r="C3" s="73"/>
      <c r="D3" s="1"/>
      <c r="E3" s="1"/>
      <c r="F3" s="72" t="s">
        <v>115</v>
      </c>
    </row>
    <row r="4" s="1" customFormat="1" ht="19.5" customHeight="1" spans="1:6">
      <c r="A4" s="11" t="s">
        <v>128</v>
      </c>
      <c r="B4" s="17" t="s">
        <v>129</v>
      </c>
      <c r="C4" s="12" t="s">
        <v>130</v>
      </c>
      <c r="D4" s="13"/>
      <c r="E4" s="14"/>
      <c r="F4" s="17" t="s">
        <v>131</v>
      </c>
    </row>
    <row r="5" s="1" customFormat="1" ht="19.5" customHeight="1" spans="1:6">
      <c r="A5" s="19"/>
      <c r="B5" s="20"/>
      <c r="C5" s="167" t="s">
        <v>31</v>
      </c>
      <c r="D5" s="167" t="s">
        <v>132</v>
      </c>
      <c r="E5" s="167" t="s">
        <v>133</v>
      </c>
      <c r="F5" s="20"/>
    </row>
    <row r="6" s="1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s="1" customFormat="1" ht="18.75" customHeight="1" spans="1:6">
      <c r="A7" s="161">
        <v>47040</v>
      </c>
      <c r="B7" s="161"/>
      <c r="C7" s="161">
        <v>45900</v>
      </c>
      <c r="D7" s="161"/>
      <c r="E7" s="161">
        <v>45900</v>
      </c>
      <c r="F7" s="161">
        <v>1140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zoomScale="60" zoomScaleNormal="60" workbookViewId="0">
      <pane ySplit="1" topLeftCell="A17" activePane="bottomLeft" state="frozen"/>
      <selection/>
      <selection pane="bottomLeft" activeCell="O17" sqref="O17"/>
    </sheetView>
  </sheetViews>
  <sheetFormatPr defaultColWidth="8.75" defaultRowHeight="14.25" customHeight="1"/>
  <cols>
    <col min="1" max="7" width="23.225" style="1" customWidth="1"/>
    <col min="8" max="8" width="12.6833333333333" style="1" customWidth="1"/>
    <col min="9" max="9" width="12.85" style="1" customWidth="1"/>
    <col min="10" max="16384" width="8.75" style="1" customWidth="1"/>
  </cols>
  <sheetData>
    <row r="1" s="1" customFormat="1" ht="13.5" customHeight="1" spans="1:23"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U1" s="164"/>
      <c r="W1" s="165" t="s">
        <v>134</v>
      </c>
    </row>
    <row r="2" s="1" customFormat="1" ht="27.75" customHeight="1" spans="1:23">
      <c r="A2" s="31" t="s">
        <v>135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="1" customFormat="1" ht="13.5" customHeight="1" spans="1:23">
      <c r="A3" s="240" t="s">
        <v>26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U3" s="164"/>
      <c r="W3" s="166" t="s">
        <v>115</v>
      </c>
    </row>
    <row r="4" s="1" customFormat="1" ht="21.75" customHeight="1" spans="1:23">
      <c r="A4" s="10" t="s">
        <v>136</v>
      </c>
      <c r="B4" s="10" t="s">
        <v>137</v>
      </c>
      <c r="C4" s="10" t="s">
        <v>138</v>
      </c>
      <c r="D4" s="11" t="s">
        <v>139</v>
      </c>
      <c r="E4" s="11" t="s">
        <v>140</v>
      </c>
      <c r="F4" s="11" t="s">
        <v>141</v>
      </c>
      <c r="G4" s="11" t="s">
        <v>142</v>
      </c>
      <c r="H4" s="167" t="s">
        <v>143</v>
      </c>
      <c r="I4" s="167"/>
      <c r="J4" s="167"/>
      <c r="K4" s="167"/>
      <c r="L4" s="168"/>
      <c r="M4" s="168"/>
      <c r="N4" s="168"/>
      <c r="O4" s="168"/>
      <c r="P4" s="168"/>
      <c r="Q4" s="61"/>
      <c r="R4" s="167"/>
      <c r="S4" s="167"/>
      <c r="T4" s="167"/>
      <c r="U4" s="167"/>
      <c r="V4" s="167"/>
      <c r="W4" s="167"/>
    </row>
    <row r="5" s="1" customFormat="1" ht="21.75" customHeight="1" spans="1:23">
      <c r="A5" s="15"/>
      <c r="B5" s="15"/>
      <c r="C5" s="15"/>
      <c r="D5" s="16"/>
      <c r="E5" s="16"/>
      <c r="F5" s="16"/>
      <c r="G5" s="16"/>
      <c r="H5" s="167" t="s">
        <v>29</v>
      </c>
      <c r="I5" s="61" t="s">
        <v>32</v>
      </c>
      <c r="J5" s="61"/>
      <c r="K5" s="61"/>
      <c r="L5" s="168"/>
      <c r="M5" s="168"/>
      <c r="N5" s="168" t="s">
        <v>144</v>
      </c>
      <c r="O5" s="168"/>
      <c r="P5" s="168"/>
      <c r="Q5" s="61" t="s">
        <v>35</v>
      </c>
      <c r="R5" s="167" t="s">
        <v>50</v>
      </c>
      <c r="S5" s="61"/>
      <c r="T5" s="61"/>
      <c r="U5" s="61"/>
      <c r="V5" s="61"/>
      <c r="W5" s="61"/>
    </row>
    <row r="6" s="1" customFormat="1" ht="15" customHeight="1" spans="1:23">
      <c r="A6" s="18"/>
      <c r="B6" s="18"/>
      <c r="C6" s="18"/>
      <c r="D6" s="19"/>
      <c r="E6" s="19"/>
      <c r="F6" s="19"/>
      <c r="G6" s="19"/>
      <c r="H6" s="167"/>
      <c r="I6" s="61" t="s">
        <v>145</v>
      </c>
      <c r="J6" s="61" t="s">
        <v>146</v>
      </c>
      <c r="K6" s="61" t="s">
        <v>147</v>
      </c>
      <c r="L6" s="169" t="s">
        <v>148</v>
      </c>
      <c r="M6" s="169" t="s">
        <v>149</v>
      </c>
      <c r="N6" s="169" t="s">
        <v>32</v>
      </c>
      <c r="O6" s="169" t="s">
        <v>33</v>
      </c>
      <c r="P6" s="169" t="s">
        <v>34</v>
      </c>
      <c r="Q6" s="61"/>
      <c r="R6" s="61" t="s">
        <v>31</v>
      </c>
      <c r="S6" s="61" t="s">
        <v>42</v>
      </c>
      <c r="T6" s="61" t="s">
        <v>150</v>
      </c>
      <c r="U6" s="61" t="s">
        <v>38</v>
      </c>
      <c r="V6" s="61" t="s">
        <v>39</v>
      </c>
      <c r="W6" s="61" t="s">
        <v>40</v>
      </c>
    </row>
    <row r="7" s="1" customFormat="1" ht="27.75" customHeight="1" spans="1:23">
      <c r="A7" s="18"/>
      <c r="B7" s="18"/>
      <c r="C7" s="18"/>
      <c r="D7" s="19"/>
      <c r="E7" s="19"/>
      <c r="F7" s="19"/>
      <c r="G7" s="19"/>
      <c r="H7" s="167"/>
      <c r="I7" s="61"/>
      <c r="J7" s="61"/>
      <c r="K7" s="61"/>
      <c r="L7" s="169"/>
      <c r="M7" s="169"/>
      <c r="N7" s="169"/>
      <c r="O7" s="169"/>
      <c r="P7" s="169"/>
      <c r="Q7" s="61"/>
      <c r="R7" s="61"/>
      <c r="S7" s="61"/>
      <c r="T7" s="61"/>
      <c r="U7" s="61"/>
      <c r="V7" s="61"/>
      <c r="W7" s="61"/>
    </row>
    <row r="8" s="163" customFormat="1" ht="15" customHeight="1" spans="1:23">
      <c r="A8" s="170">
        <v>1</v>
      </c>
      <c r="B8" s="170">
        <v>2</v>
      </c>
      <c r="C8" s="170">
        <v>3</v>
      </c>
      <c r="D8" s="170">
        <v>4</v>
      </c>
      <c r="E8" s="170">
        <v>5</v>
      </c>
      <c r="F8" s="170">
        <v>6</v>
      </c>
      <c r="G8" s="170">
        <v>7</v>
      </c>
      <c r="H8" s="170">
        <v>8</v>
      </c>
      <c r="I8" s="170">
        <v>9</v>
      </c>
      <c r="J8" s="170">
        <v>10</v>
      </c>
      <c r="K8" s="170">
        <v>11</v>
      </c>
      <c r="L8" s="170">
        <v>12</v>
      </c>
      <c r="M8" s="170">
        <v>13</v>
      </c>
      <c r="N8" s="170">
        <v>14</v>
      </c>
      <c r="O8" s="170">
        <v>15</v>
      </c>
      <c r="P8" s="170">
        <v>16</v>
      </c>
      <c r="Q8" s="170">
        <v>17</v>
      </c>
      <c r="R8" s="170">
        <v>18</v>
      </c>
      <c r="S8" s="170">
        <v>19</v>
      </c>
      <c r="T8" s="170">
        <v>20</v>
      </c>
      <c r="U8" s="170">
        <v>21</v>
      </c>
      <c r="V8" s="170">
        <v>22</v>
      </c>
      <c r="W8" s="170">
        <v>23</v>
      </c>
    </row>
    <row r="9" s="1" customFormat="1" ht="31.4" customHeight="1" spans="1:23">
      <c r="A9" s="171" t="s">
        <v>44</v>
      </c>
      <c r="B9" s="172" t="s">
        <v>151</v>
      </c>
      <c r="C9" s="171" t="s">
        <v>152</v>
      </c>
      <c r="D9" s="171" t="s">
        <v>153</v>
      </c>
      <c r="E9" s="171" t="s">
        <v>75</v>
      </c>
      <c r="F9" s="171" t="s">
        <v>154</v>
      </c>
      <c r="G9" s="171" t="s">
        <v>155</v>
      </c>
      <c r="H9" s="173">
        <v>3675468</v>
      </c>
      <c r="I9" s="173">
        <v>3675468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="1" customFormat="1" ht="31.4" customHeight="1" spans="1:23">
      <c r="A10" s="171" t="s">
        <v>44</v>
      </c>
      <c r="B10" s="172" t="s">
        <v>151</v>
      </c>
      <c r="C10" s="171" t="s">
        <v>152</v>
      </c>
      <c r="D10" s="171" t="s">
        <v>153</v>
      </c>
      <c r="E10" s="171" t="s">
        <v>156</v>
      </c>
      <c r="F10" s="171" t="s">
        <v>157</v>
      </c>
      <c r="G10" s="171" t="s">
        <v>158</v>
      </c>
      <c r="H10" s="173">
        <v>373452</v>
      </c>
      <c r="I10" s="173">
        <v>373452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="1" customFormat="1" ht="31.4" customHeight="1" spans="1:23">
      <c r="A11" s="171" t="s">
        <v>44</v>
      </c>
      <c r="B11" s="172" t="s">
        <v>151</v>
      </c>
      <c r="C11" s="171" t="s">
        <v>152</v>
      </c>
      <c r="D11" s="171" t="s">
        <v>153</v>
      </c>
      <c r="E11" s="171" t="s">
        <v>156</v>
      </c>
      <c r="F11" s="171" t="s">
        <v>159</v>
      </c>
      <c r="G11" s="171" t="s">
        <v>160</v>
      </c>
      <c r="H11" s="173">
        <v>1146120</v>
      </c>
      <c r="I11" s="173">
        <v>1146120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="1" customFormat="1" ht="31.4" customHeight="1" spans="1:23">
      <c r="A12" s="171" t="s">
        <v>44</v>
      </c>
      <c r="B12" s="172" t="s">
        <v>161</v>
      </c>
      <c r="C12" s="171" t="s">
        <v>162</v>
      </c>
      <c r="D12" s="171" t="s">
        <v>163</v>
      </c>
      <c r="E12" s="171" t="s">
        <v>91</v>
      </c>
      <c r="F12" s="171" t="s">
        <v>164</v>
      </c>
      <c r="G12" s="171" t="s">
        <v>91</v>
      </c>
      <c r="H12" s="173">
        <v>960204</v>
      </c>
      <c r="I12" s="173">
        <v>960204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="1" customFormat="1" ht="31.4" customHeight="1" spans="1:23">
      <c r="A13" s="171" t="s">
        <v>44</v>
      </c>
      <c r="B13" s="172" t="s">
        <v>165</v>
      </c>
      <c r="C13" s="171" t="s">
        <v>166</v>
      </c>
      <c r="D13" s="171" t="s">
        <v>167</v>
      </c>
      <c r="E13" s="171" t="s">
        <v>168</v>
      </c>
      <c r="F13" s="171" t="s">
        <v>169</v>
      </c>
      <c r="G13" s="171" t="s">
        <v>170</v>
      </c>
      <c r="H13" s="173">
        <v>1322960.8</v>
      </c>
      <c r="I13" s="173">
        <v>1322960.8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="1" customFormat="1" ht="31.4" customHeight="1" spans="1:23">
      <c r="A14" s="171" t="s">
        <v>44</v>
      </c>
      <c r="B14" s="172" t="s">
        <v>165</v>
      </c>
      <c r="C14" s="171" t="s">
        <v>166</v>
      </c>
      <c r="D14" s="171" t="s">
        <v>171</v>
      </c>
      <c r="E14" s="171" t="s">
        <v>172</v>
      </c>
      <c r="F14" s="171" t="s">
        <v>173</v>
      </c>
      <c r="G14" s="171" t="s">
        <v>174</v>
      </c>
      <c r="H14" s="173">
        <v>686285.92</v>
      </c>
      <c r="I14" s="173">
        <v>686285.92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="1" customFormat="1" ht="31.4" customHeight="1" spans="1:23">
      <c r="A15" s="171" t="s">
        <v>44</v>
      </c>
      <c r="B15" s="172" t="s">
        <v>165</v>
      </c>
      <c r="C15" s="171" t="s">
        <v>166</v>
      </c>
      <c r="D15" s="171" t="s">
        <v>175</v>
      </c>
      <c r="E15" s="171" t="s">
        <v>176</v>
      </c>
      <c r="F15" s="171" t="s">
        <v>177</v>
      </c>
      <c r="G15" s="171" t="s">
        <v>178</v>
      </c>
      <c r="H15" s="173">
        <v>497091.24</v>
      </c>
      <c r="I15" s="173">
        <v>497091.24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="1" customFormat="1" ht="31.4" customHeight="1" spans="1:23">
      <c r="A16" s="171" t="s">
        <v>44</v>
      </c>
      <c r="B16" s="172" t="s">
        <v>165</v>
      </c>
      <c r="C16" s="171" t="s">
        <v>166</v>
      </c>
      <c r="D16" s="171" t="s">
        <v>179</v>
      </c>
      <c r="E16" s="171" t="s">
        <v>180</v>
      </c>
      <c r="F16" s="171" t="s">
        <v>181</v>
      </c>
      <c r="G16" s="171" t="s">
        <v>182</v>
      </c>
      <c r="H16" s="173">
        <v>35132.53</v>
      </c>
      <c r="I16" s="173">
        <v>35132.53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="1" customFormat="1" ht="31.4" customHeight="1" spans="1:23">
      <c r="A17" s="171" t="s">
        <v>44</v>
      </c>
      <c r="B17" s="172" t="s">
        <v>165</v>
      </c>
      <c r="C17" s="171" t="s">
        <v>166</v>
      </c>
      <c r="D17" s="171" t="s">
        <v>153</v>
      </c>
      <c r="E17" s="171" t="s">
        <v>156</v>
      </c>
      <c r="F17" s="171" t="s">
        <v>181</v>
      </c>
      <c r="G17" s="171" t="s">
        <v>183</v>
      </c>
      <c r="H17" s="173">
        <v>101185.7</v>
      </c>
      <c r="I17" s="173">
        <v>101185.7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="1" customFormat="1" ht="31.4" customHeight="1" spans="1:23">
      <c r="A18" s="171" t="s">
        <v>44</v>
      </c>
      <c r="B18" s="172" t="s">
        <v>165</v>
      </c>
      <c r="C18" s="171" t="s">
        <v>166</v>
      </c>
      <c r="D18" s="171" t="s">
        <v>179</v>
      </c>
      <c r="E18" s="171" t="s">
        <v>180</v>
      </c>
      <c r="F18" s="171" t="s">
        <v>181</v>
      </c>
      <c r="G18" s="171" t="s">
        <v>182</v>
      </c>
      <c r="H18" s="173">
        <v>43197</v>
      </c>
      <c r="I18" s="173">
        <v>43197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="1" customFormat="1" ht="31.4" customHeight="1" spans="1:23">
      <c r="A19" s="171" t="s">
        <v>44</v>
      </c>
      <c r="B19" s="172" t="s">
        <v>184</v>
      </c>
      <c r="C19" s="171" t="s">
        <v>185</v>
      </c>
      <c r="D19" s="171" t="s">
        <v>153</v>
      </c>
      <c r="E19" s="171" t="s">
        <v>156</v>
      </c>
      <c r="F19" s="171" t="s">
        <v>159</v>
      </c>
      <c r="G19" s="171" t="s">
        <v>186</v>
      </c>
      <c r="H19" s="173">
        <v>1242000</v>
      </c>
      <c r="I19" s="173">
        <v>1242000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="1" customFormat="1" ht="31.4" customHeight="1" spans="1:23">
      <c r="A20" s="171" t="s">
        <v>44</v>
      </c>
      <c r="B20" s="172" t="s">
        <v>187</v>
      </c>
      <c r="C20" s="171" t="s">
        <v>188</v>
      </c>
      <c r="D20" s="171" t="s">
        <v>189</v>
      </c>
      <c r="E20" s="171" t="s">
        <v>190</v>
      </c>
      <c r="F20" s="171" t="s">
        <v>191</v>
      </c>
      <c r="G20" s="171" t="s">
        <v>192</v>
      </c>
      <c r="H20" s="173">
        <v>720000</v>
      </c>
      <c r="I20" s="173">
        <v>720000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="1" customFormat="1" ht="31.4" customHeight="1" spans="1:23">
      <c r="A21" s="171" t="s">
        <v>44</v>
      </c>
      <c r="B21" s="172" t="s">
        <v>193</v>
      </c>
      <c r="C21" s="171" t="s">
        <v>194</v>
      </c>
      <c r="D21" s="171" t="s">
        <v>189</v>
      </c>
      <c r="E21" s="171" t="s">
        <v>63</v>
      </c>
      <c r="F21" s="171" t="s">
        <v>195</v>
      </c>
      <c r="G21" s="171" t="s">
        <v>196</v>
      </c>
      <c r="H21" s="173">
        <v>30000</v>
      </c>
      <c r="I21" s="173">
        <v>30000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="1" customFormat="1" ht="31.4" customHeight="1" spans="1:23">
      <c r="A22" s="171" t="s">
        <v>44</v>
      </c>
      <c r="B22" s="172" t="s">
        <v>197</v>
      </c>
      <c r="C22" s="171" t="s">
        <v>198</v>
      </c>
      <c r="D22" s="171" t="s">
        <v>153</v>
      </c>
      <c r="E22" s="171" t="s">
        <v>156</v>
      </c>
      <c r="F22" s="171" t="s">
        <v>195</v>
      </c>
      <c r="G22" s="171" t="s">
        <v>199</v>
      </c>
      <c r="H22" s="173">
        <v>166704.72</v>
      </c>
      <c r="I22" s="173">
        <v>166704.72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="1" customFormat="1" ht="31.4" customHeight="1" spans="1:23">
      <c r="A23" s="171" t="s">
        <v>44</v>
      </c>
      <c r="B23" s="172" t="s">
        <v>200</v>
      </c>
      <c r="C23" s="171" t="s">
        <v>201</v>
      </c>
      <c r="D23" s="171" t="s">
        <v>153</v>
      </c>
      <c r="E23" s="171" t="s">
        <v>156</v>
      </c>
      <c r="F23" s="171" t="s">
        <v>202</v>
      </c>
      <c r="G23" s="171" t="s">
        <v>203</v>
      </c>
      <c r="H23" s="173">
        <v>698880</v>
      </c>
      <c r="I23" s="173">
        <v>698880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="1" customFormat="1" ht="31.4" customHeight="1" spans="1:23">
      <c r="A24" s="171" t="s">
        <v>44</v>
      </c>
      <c r="B24" s="172" t="s">
        <v>204</v>
      </c>
      <c r="C24" s="171" t="s">
        <v>205</v>
      </c>
      <c r="D24" s="171" t="s">
        <v>153</v>
      </c>
      <c r="E24" s="171" t="s">
        <v>156</v>
      </c>
      <c r="F24" s="171" t="s">
        <v>206</v>
      </c>
      <c r="G24" s="171" t="s">
        <v>207</v>
      </c>
      <c r="H24" s="173">
        <v>38000</v>
      </c>
      <c r="I24" s="173">
        <v>38000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="1" customFormat="1" ht="31.4" customHeight="1" spans="1:23">
      <c r="A25" s="171" t="s">
        <v>44</v>
      </c>
      <c r="B25" s="172" t="s">
        <v>204</v>
      </c>
      <c r="C25" s="171" t="s">
        <v>205</v>
      </c>
      <c r="D25" s="171" t="s">
        <v>153</v>
      </c>
      <c r="E25" s="171" t="s">
        <v>156</v>
      </c>
      <c r="F25" s="171" t="s">
        <v>208</v>
      </c>
      <c r="G25" s="171" t="s">
        <v>209</v>
      </c>
      <c r="H25" s="173">
        <v>5500</v>
      </c>
      <c r="I25" s="173">
        <v>5500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="1" customFormat="1" ht="31.4" customHeight="1" spans="1:23">
      <c r="A26" s="171" t="s">
        <v>44</v>
      </c>
      <c r="B26" s="172" t="s">
        <v>204</v>
      </c>
      <c r="C26" s="171" t="s">
        <v>205</v>
      </c>
      <c r="D26" s="171" t="s">
        <v>153</v>
      </c>
      <c r="E26" s="171" t="s">
        <v>156</v>
      </c>
      <c r="F26" s="171" t="s">
        <v>210</v>
      </c>
      <c r="G26" s="171" t="s">
        <v>211</v>
      </c>
      <c r="H26" s="173">
        <v>293800</v>
      </c>
      <c r="I26" s="173">
        <v>293800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="1" customFormat="1" ht="31.4" customHeight="1" spans="1:23">
      <c r="A27" s="171" t="s">
        <v>44</v>
      </c>
      <c r="B27" s="172" t="s">
        <v>204</v>
      </c>
      <c r="C27" s="171" t="s">
        <v>205</v>
      </c>
      <c r="D27" s="171" t="s">
        <v>153</v>
      </c>
      <c r="E27" s="171" t="s">
        <v>156</v>
      </c>
      <c r="F27" s="171" t="s">
        <v>212</v>
      </c>
      <c r="G27" s="171" t="s">
        <v>213</v>
      </c>
      <c r="H27" s="173">
        <v>56000</v>
      </c>
      <c r="I27" s="173">
        <v>56000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="1" customFormat="1" ht="31.4" customHeight="1" spans="1:23">
      <c r="A28" s="171" t="s">
        <v>44</v>
      </c>
      <c r="B28" s="172" t="s">
        <v>214</v>
      </c>
      <c r="C28" s="171" t="s">
        <v>215</v>
      </c>
      <c r="D28" s="171" t="s">
        <v>153</v>
      </c>
      <c r="E28" s="171" t="s">
        <v>156</v>
      </c>
      <c r="F28" s="171" t="s">
        <v>216</v>
      </c>
      <c r="G28" s="171" t="s">
        <v>217</v>
      </c>
      <c r="H28" s="173">
        <v>70000</v>
      </c>
      <c r="I28" s="173">
        <v>70000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="1" customFormat="1" ht="31.4" customHeight="1" spans="1:23">
      <c r="A29" s="171" t="s">
        <v>44</v>
      </c>
      <c r="B29" s="172" t="s">
        <v>218</v>
      </c>
      <c r="C29" s="171" t="s">
        <v>219</v>
      </c>
      <c r="D29" s="171" t="s">
        <v>153</v>
      </c>
      <c r="E29" s="171" t="s">
        <v>156</v>
      </c>
      <c r="F29" s="171" t="s">
        <v>220</v>
      </c>
      <c r="G29" s="171" t="s">
        <v>221</v>
      </c>
      <c r="H29" s="173">
        <v>20700</v>
      </c>
      <c r="I29" s="173">
        <v>20700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="1" customFormat="1" ht="31.4" customHeight="1" spans="1:23">
      <c r="A30" s="171" t="s">
        <v>44</v>
      </c>
      <c r="B30" s="172" t="s">
        <v>222</v>
      </c>
      <c r="C30" s="171" t="s">
        <v>223</v>
      </c>
      <c r="D30" s="171" t="s">
        <v>153</v>
      </c>
      <c r="E30" s="171" t="s">
        <v>156</v>
      </c>
      <c r="F30" s="171" t="s">
        <v>224</v>
      </c>
      <c r="G30" s="171" t="s">
        <v>225</v>
      </c>
      <c r="H30" s="173">
        <v>166704.72</v>
      </c>
      <c r="I30" s="173">
        <v>166704.72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="1" customFormat="1" ht="31.4" customHeight="1" spans="1:23">
      <c r="A31" s="171" t="s">
        <v>44</v>
      </c>
      <c r="B31" s="172" t="s">
        <v>226</v>
      </c>
      <c r="C31" s="171" t="s">
        <v>227</v>
      </c>
      <c r="D31" s="171" t="s">
        <v>153</v>
      </c>
      <c r="E31" s="171" t="s">
        <v>156</v>
      </c>
      <c r="F31" s="171" t="s">
        <v>220</v>
      </c>
      <c r="G31" s="171" t="s">
        <v>221</v>
      </c>
      <c r="H31" s="173">
        <v>306289</v>
      </c>
      <c r="I31" s="173">
        <v>306289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="1" customFormat="1" ht="31.4" customHeight="1" spans="1:23">
      <c r="A32" s="171" t="s">
        <v>44</v>
      </c>
      <c r="B32" s="172" t="s">
        <v>228</v>
      </c>
      <c r="C32" s="171" t="s">
        <v>229</v>
      </c>
      <c r="D32" s="171" t="s">
        <v>153</v>
      </c>
      <c r="E32" s="171" t="s">
        <v>156</v>
      </c>
      <c r="F32" s="171" t="s">
        <v>159</v>
      </c>
      <c r="G32" s="171" t="s">
        <v>160</v>
      </c>
      <c r="H32" s="173">
        <v>1232016</v>
      </c>
      <c r="I32" s="173">
        <v>1232016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="2" customFormat="1" ht="18.75" customHeight="1" spans="1:23">
      <c r="A33" s="171" t="s">
        <v>44</v>
      </c>
      <c r="B33" s="172" t="s">
        <v>230</v>
      </c>
      <c r="C33" s="171" t="s">
        <v>231</v>
      </c>
      <c r="D33" s="171" t="s">
        <v>153</v>
      </c>
      <c r="E33" s="171" t="s">
        <v>156</v>
      </c>
      <c r="F33" s="171" t="s">
        <v>159</v>
      </c>
      <c r="G33" s="171" t="s">
        <v>160</v>
      </c>
      <c r="H33" s="173">
        <v>666180</v>
      </c>
      <c r="I33" s="173">
        <v>666180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="1" customFormat="1" customHeight="1" spans="1:23">
      <c r="A34" s="174" t="s">
        <v>29</v>
      </c>
      <c r="B34" s="175"/>
      <c r="C34" s="175"/>
      <c r="D34" s="175"/>
      <c r="E34" s="175"/>
      <c r="F34" s="175"/>
      <c r="G34" s="175"/>
      <c r="H34" s="176">
        <v>14553871.63</v>
      </c>
      <c r="I34" s="176">
        <v>14553871.63</v>
      </c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</row>
  </sheetData>
  <mergeCells count="29">
    <mergeCell ref="A2:W2"/>
    <mergeCell ref="A3:G3"/>
    <mergeCell ref="H4:W4"/>
    <mergeCell ref="I5:M5"/>
    <mergeCell ref="N5:P5"/>
    <mergeCell ref="R5:W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zoomScale="79" zoomScaleNormal="79" workbookViewId="0">
      <pane ySplit="1" topLeftCell="A2" activePane="bottomLeft" state="frozen"/>
      <selection/>
      <selection pane="bottomLeft" activeCell="L26" sqref="L26"/>
    </sheetView>
  </sheetViews>
  <sheetFormatPr defaultColWidth="8.85" defaultRowHeight="15" customHeight="1"/>
  <cols>
    <col min="1" max="8" width="28.575" customWidth="1"/>
    <col min="9" max="23" width="14.275" customWidth="1"/>
  </cols>
  <sheetData>
    <row r="1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18.75" customHeight="1" spans="1:2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53"/>
      <c r="O2" s="153"/>
      <c r="P2" s="153"/>
      <c r="Q2" s="153"/>
      <c r="R2" s="153"/>
      <c r="S2" s="153"/>
      <c r="T2" s="153"/>
      <c r="U2" s="153"/>
      <c r="V2" s="153"/>
      <c r="W2" s="153" t="s">
        <v>232</v>
      </c>
    </row>
    <row r="3" ht="45" customHeight="1" spans="1:23">
      <c r="A3" s="136" t="s">
        <v>233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54"/>
      <c r="O3" s="154"/>
      <c r="P3" s="154"/>
      <c r="Q3" s="154"/>
      <c r="R3" s="154"/>
      <c r="S3" s="154"/>
      <c r="T3" s="154"/>
      <c r="U3" s="154"/>
      <c r="V3" s="154"/>
      <c r="W3" s="154"/>
    </row>
    <row r="4" ht="18.75" customHeight="1" spans="1:23">
      <c r="A4" s="155" t="str">
        <f>"单位名称："&amp;"玉溪市红塔区疾病预防控制中心"</f>
        <v>单位名称：玉溪市红塔区疾病预防控制中心</v>
      </c>
      <c r="B4" s="155"/>
      <c r="C4" s="155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7"/>
      <c r="O4" s="157"/>
      <c r="P4" s="157"/>
      <c r="Q4" s="157"/>
      <c r="R4" s="157"/>
      <c r="S4" s="157"/>
      <c r="T4" s="157"/>
      <c r="U4" s="157"/>
      <c r="V4" s="157"/>
      <c r="W4" s="157" t="s">
        <v>115</v>
      </c>
    </row>
    <row r="5" ht="18.75" customHeight="1" spans="1:23">
      <c r="A5" s="140" t="s">
        <v>234</v>
      </c>
      <c r="B5" s="140" t="s">
        <v>137</v>
      </c>
      <c r="C5" s="140" t="s">
        <v>138</v>
      </c>
      <c r="D5" s="140" t="s">
        <v>235</v>
      </c>
      <c r="E5" s="140" t="s">
        <v>139</v>
      </c>
      <c r="F5" s="140" t="s">
        <v>140</v>
      </c>
      <c r="G5" s="140" t="s">
        <v>141</v>
      </c>
      <c r="H5" s="140" t="s">
        <v>142</v>
      </c>
      <c r="I5" s="141" t="s">
        <v>29</v>
      </c>
      <c r="J5" s="141" t="s">
        <v>236</v>
      </c>
      <c r="K5" s="140"/>
      <c r="L5" s="140"/>
      <c r="M5" s="140"/>
      <c r="N5" s="140" t="s">
        <v>144</v>
      </c>
      <c r="O5" s="140"/>
      <c r="P5" s="140"/>
      <c r="Q5" s="140" t="s">
        <v>35</v>
      </c>
      <c r="R5" s="140" t="s">
        <v>50</v>
      </c>
      <c r="S5" s="140"/>
      <c r="T5" s="140"/>
      <c r="U5" s="140"/>
      <c r="V5" s="140"/>
      <c r="W5" s="140"/>
    </row>
    <row r="6" ht="18.75" customHeight="1" spans="1:23">
      <c r="A6" s="140"/>
      <c r="B6" s="140"/>
      <c r="C6" s="140"/>
      <c r="D6" s="140"/>
      <c r="E6" s="140"/>
      <c r="F6" s="140"/>
      <c r="G6" s="140"/>
      <c r="H6" s="140"/>
      <c r="I6" s="141" t="s">
        <v>237</v>
      </c>
      <c r="J6" s="141" t="s">
        <v>32</v>
      </c>
      <c r="K6" s="140"/>
      <c r="L6" s="140" t="s">
        <v>33</v>
      </c>
      <c r="M6" s="140" t="s">
        <v>34</v>
      </c>
      <c r="N6" s="140" t="s">
        <v>32</v>
      </c>
      <c r="O6" s="140" t="s">
        <v>33</v>
      </c>
      <c r="P6" s="140" t="s">
        <v>34</v>
      </c>
      <c r="Q6" s="140" t="s">
        <v>35</v>
      </c>
      <c r="R6" s="140" t="s">
        <v>31</v>
      </c>
      <c r="S6" s="140" t="s">
        <v>42</v>
      </c>
      <c r="T6" s="140" t="s">
        <v>37</v>
      </c>
      <c r="U6" s="140" t="s">
        <v>38</v>
      </c>
      <c r="V6" s="140" t="s">
        <v>39</v>
      </c>
      <c r="W6" s="140" t="s">
        <v>40</v>
      </c>
    </row>
    <row r="7" ht="18.75" customHeight="1" spans="1:23">
      <c r="A7" s="140"/>
      <c r="B7" s="140"/>
      <c r="C7" s="140"/>
      <c r="D7" s="140"/>
      <c r="E7" s="140"/>
      <c r="F7" s="140"/>
      <c r="G7" s="140"/>
      <c r="H7" s="140"/>
      <c r="I7" s="141"/>
      <c r="J7" s="141" t="s">
        <v>32</v>
      </c>
      <c r="K7" s="140"/>
      <c r="L7" s="140" t="s">
        <v>33</v>
      </c>
      <c r="M7" s="140" t="s">
        <v>34</v>
      </c>
      <c r="N7" s="140" t="s">
        <v>32</v>
      </c>
      <c r="O7" s="140" t="s">
        <v>33</v>
      </c>
      <c r="P7" s="140" t="s">
        <v>34</v>
      </c>
      <c r="Q7" s="140"/>
      <c r="R7" s="140" t="s">
        <v>31</v>
      </c>
      <c r="S7" s="140" t="s">
        <v>42</v>
      </c>
      <c r="T7" s="140" t="s">
        <v>37</v>
      </c>
      <c r="U7" s="140" t="s">
        <v>38</v>
      </c>
      <c r="V7" s="140" t="s">
        <v>39</v>
      </c>
      <c r="W7" s="140" t="s">
        <v>40</v>
      </c>
    </row>
    <row r="8" ht="22.65" customHeight="1" spans="1:23">
      <c r="A8" s="140"/>
      <c r="B8" s="140"/>
      <c r="C8" s="140"/>
      <c r="D8" s="140"/>
      <c r="E8" s="140"/>
      <c r="F8" s="140"/>
      <c r="G8" s="140"/>
      <c r="H8" s="140"/>
      <c r="I8" s="141"/>
      <c r="J8" s="141" t="s">
        <v>31</v>
      </c>
      <c r="K8" s="140" t="s">
        <v>238</v>
      </c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ht="18.75" customHeight="1" spans="1:23">
      <c r="A9" s="142" t="s">
        <v>119</v>
      </c>
      <c r="B9" s="142">
        <v>2</v>
      </c>
      <c r="C9" s="142">
        <v>3</v>
      </c>
      <c r="D9" s="142">
        <v>4</v>
      </c>
      <c r="E9" s="142">
        <v>5</v>
      </c>
      <c r="F9" s="142">
        <v>6</v>
      </c>
      <c r="G9" s="142">
        <v>7</v>
      </c>
      <c r="H9" s="142">
        <v>8</v>
      </c>
      <c r="I9" s="142">
        <v>9</v>
      </c>
      <c r="J9" s="142">
        <v>10</v>
      </c>
      <c r="K9" s="142">
        <v>11</v>
      </c>
      <c r="L9" s="142">
        <v>12</v>
      </c>
      <c r="M9" s="142">
        <v>13</v>
      </c>
      <c r="N9" s="142">
        <v>14</v>
      </c>
      <c r="O9" s="142">
        <v>15</v>
      </c>
      <c r="P9" s="142">
        <v>16</v>
      </c>
      <c r="Q9" s="142">
        <v>17</v>
      </c>
      <c r="R9" s="142">
        <v>18</v>
      </c>
      <c r="S9" s="142">
        <v>19</v>
      </c>
      <c r="T9" s="142">
        <v>20</v>
      </c>
      <c r="U9" s="142">
        <v>21</v>
      </c>
      <c r="V9" s="142">
        <v>22</v>
      </c>
      <c r="W9" s="142">
        <v>23</v>
      </c>
    </row>
    <row r="10" ht="18.75" customHeight="1" spans="1:23">
      <c r="A10" s="158"/>
      <c r="B10" s="158"/>
      <c r="C10" s="159" t="s">
        <v>239</v>
      </c>
      <c r="D10" s="158"/>
      <c r="E10" s="158"/>
      <c r="F10" s="158"/>
      <c r="G10" s="158"/>
      <c r="H10" s="158"/>
      <c r="I10" s="160">
        <v>40000000</v>
      </c>
      <c r="J10" s="160">
        <v>40000000</v>
      </c>
      <c r="K10" s="160">
        <v>40000000</v>
      </c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</row>
    <row r="11" ht="18.75" customHeight="1" spans="1:23">
      <c r="A11" s="158" t="s">
        <v>240</v>
      </c>
      <c r="B11" s="241" t="s">
        <v>241</v>
      </c>
      <c r="C11" s="159" t="s">
        <v>239</v>
      </c>
      <c r="D11" s="158" t="s">
        <v>44</v>
      </c>
      <c r="E11" s="158" t="s">
        <v>74</v>
      </c>
      <c r="F11" s="158" t="s">
        <v>75</v>
      </c>
      <c r="G11" s="158" t="s">
        <v>242</v>
      </c>
      <c r="H11" s="158" t="s">
        <v>243</v>
      </c>
      <c r="I11" s="160">
        <v>40000000</v>
      </c>
      <c r="J11" s="160">
        <v>40000000</v>
      </c>
      <c r="K11" s="160">
        <v>40000000</v>
      </c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</row>
    <row r="12" ht="18.75" customHeight="1" spans="1:23">
      <c r="A12" s="146"/>
      <c r="B12" s="146"/>
      <c r="C12" s="159" t="s">
        <v>244</v>
      </c>
      <c r="D12" s="146"/>
      <c r="E12" s="146"/>
      <c r="F12" s="146"/>
      <c r="G12" s="146"/>
      <c r="H12" s="146"/>
      <c r="I12" s="161">
        <v>11472</v>
      </c>
      <c r="J12" s="161">
        <v>11472</v>
      </c>
      <c r="K12" s="161">
        <v>11472</v>
      </c>
      <c r="L12" s="160"/>
      <c r="M12" s="160"/>
      <c r="N12" s="160"/>
      <c r="O12" s="160"/>
      <c r="P12" s="146"/>
      <c r="Q12" s="160"/>
      <c r="R12" s="160"/>
      <c r="S12" s="160"/>
      <c r="T12" s="160"/>
      <c r="U12" s="160"/>
      <c r="V12" s="160"/>
      <c r="W12" s="160"/>
    </row>
    <row r="13" ht="18.75" customHeight="1" spans="1:23">
      <c r="A13" s="158" t="s">
        <v>245</v>
      </c>
      <c r="B13" s="158" t="s">
        <v>246</v>
      </c>
      <c r="C13" s="159" t="s">
        <v>244</v>
      </c>
      <c r="D13" s="158" t="s">
        <v>44</v>
      </c>
      <c r="E13" s="158" t="s">
        <v>68</v>
      </c>
      <c r="F13" s="158" t="s">
        <v>69</v>
      </c>
      <c r="G13" s="158" t="s">
        <v>247</v>
      </c>
      <c r="H13" s="158" t="s">
        <v>248</v>
      </c>
      <c r="I13" s="161">
        <v>11472</v>
      </c>
      <c r="J13" s="161">
        <v>11472</v>
      </c>
      <c r="K13" s="161">
        <v>11472</v>
      </c>
      <c r="L13" s="160"/>
      <c r="M13" s="160"/>
      <c r="N13" s="160"/>
      <c r="O13" s="160"/>
      <c r="P13" s="146"/>
      <c r="Q13" s="160"/>
      <c r="R13" s="160"/>
      <c r="S13" s="160"/>
      <c r="T13" s="160"/>
      <c r="U13" s="160"/>
      <c r="V13" s="160"/>
      <c r="W13" s="160"/>
    </row>
    <row r="14" ht="18.75" customHeight="1" spans="1:23">
      <c r="A14" s="162" t="s">
        <v>29</v>
      </c>
      <c r="B14" s="162"/>
      <c r="C14" s="162"/>
      <c r="D14" s="162"/>
      <c r="E14" s="162"/>
      <c r="F14" s="162"/>
      <c r="G14" s="162"/>
      <c r="H14" s="162"/>
      <c r="I14" s="160">
        <v>40011472</v>
      </c>
      <c r="J14" s="160">
        <v>40011472</v>
      </c>
      <c r="K14" s="160">
        <v>40011472</v>
      </c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</sheetData>
  <mergeCells count="28">
    <mergeCell ref="A3:W3"/>
    <mergeCell ref="A4:H4"/>
    <mergeCell ref="J5:M5"/>
    <mergeCell ref="N5:P5"/>
    <mergeCell ref="R5:W5"/>
    <mergeCell ref="A14:H1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zoomScale="79" zoomScaleNormal="79" workbookViewId="0">
      <pane ySplit="1" topLeftCell="A2" activePane="bottomLeft" state="frozen"/>
      <selection/>
      <selection pane="bottomLeft" activeCell="E22" sqref="E22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customHeight="1" spans="1:10">
      <c r="A2" s="42" t="s">
        <v>249</v>
      </c>
      <c r="B2" s="42"/>
      <c r="C2" s="42"/>
      <c r="D2" s="42"/>
      <c r="E2" s="42"/>
      <c r="F2" s="42"/>
      <c r="G2" s="42"/>
      <c r="H2" s="42"/>
      <c r="I2" s="42"/>
      <c r="J2" s="42"/>
    </row>
    <row r="3" ht="45" customHeight="1" spans="1:10">
      <c r="A3" s="118" t="s">
        <v>250</v>
      </c>
      <c r="B3" s="118"/>
      <c r="C3" s="118"/>
      <c r="D3" s="118"/>
      <c r="E3" s="118"/>
      <c r="F3" s="118"/>
      <c r="G3" s="118"/>
      <c r="H3" s="118"/>
      <c r="I3" s="118"/>
      <c r="J3" s="118"/>
    </row>
    <row r="4" ht="20.25" customHeight="1" spans="1:10">
      <c r="A4" s="41" t="str">
        <f>"单位名称："&amp;"玉溪市红塔区疾病预防控制中心"</f>
        <v>单位名称：玉溪市红塔区疾病预防控制中心</v>
      </c>
      <c r="B4" s="41"/>
      <c r="C4" s="41"/>
      <c r="D4" s="41"/>
      <c r="E4" s="41"/>
      <c r="F4" s="41"/>
      <c r="G4" s="41"/>
      <c r="H4" s="41"/>
      <c r="I4" s="41"/>
      <c r="J4" s="41"/>
    </row>
    <row r="5" ht="20.25" customHeight="1" spans="1:10">
      <c r="A5" s="47" t="s">
        <v>251</v>
      </c>
      <c r="B5" s="47" t="s">
        <v>252</v>
      </c>
      <c r="C5" s="47" t="s">
        <v>253</v>
      </c>
      <c r="D5" s="47" t="s">
        <v>254</v>
      </c>
      <c r="E5" s="47" t="s">
        <v>255</v>
      </c>
      <c r="F5" s="47" t="s">
        <v>256</v>
      </c>
      <c r="G5" s="47" t="s">
        <v>257</v>
      </c>
      <c r="H5" s="47" t="s">
        <v>258</v>
      </c>
      <c r="I5" s="47" t="s">
        <v>259</v>
      </c>
      <c r="J5" s="47" t="s">
        <v>260</v>
      </c>
    </row>
    <row r="6" ht="46.5" customHeight="1" spans="1:10">
      <c r="A6" s="47"/>
      <c r="B6" s="47"/>
      <c r="C6" s="47"/>
      <c r="D6" s="47"/>
      <c r="E6" s="47"/>
      <c r="F6" s="47"/>
      <c r="G6" s="47"/>
      <c r="H6" s="47"/>
      <c r="I6" s="47"/>
      <c r="J6" s="47"/>
    </row>
    <row r="7" ht="20.25" customHeight="1" spans="1:10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</row>
    <row r="8" ht="20.25" customHeight="1" spans="1:10">
      <c r="A8" t="s">
        <v>44</v>
      </c>
      <c r="B8" s="146"/>
      <c r="C8" s="146"/>
      <c r="E8" s="124"/>
      <c r="F8" s="124"/>
      <c r="G8" s="124"/>
      <c r="H8" s="124"/>
      <c r="I8" s="124"/>
      <c r="J8" s="124"/>
    </row>
    <row r="9" ht="97" customHeight="1" spans="1:10">
      <c r="A9" s="147" t="s">
        <v>239</v>
      </c>
      <c r="B9" s="148" t="s">
        <v>261</v>
      </c>
      <c r="C9" s="131"/>
      <c r="D9" s="131"/>
      <c r="E9" s="124"/>
      <c r="F9" s="124"/>
      <c r="G9" s="124"/>
      <c r="H9" s="124"/>
      <c r="I9" s="124"/>
      <c r="J9" s="124"/>
    </row>
    <row r="10" ht="20.25" customHeight="1" spans="1:10">
      <c r="A10" s="146"/>
      <c r="B10" s="146"/>
      <c r="C10" s="123" t="s">
        <v>262</v>
      </c>
      <c r="D10" s="149" t="s">
        <v>263</v>
      </c>
      <c r="E10" s="148" t="s">
        <v>264</v>
      </c>
      <c r="F10" s="126" t="s">
        <v>265</v>
      </c>
      <c r="G10" s="129" t="s">
        <v>266</v>
      </c>
      <c r="H10" s="126" t="s">
        <v>267</v>
      </c>
      <c r="I10" s="126" t="s">
        <v>268</v>
      </c>
      <c r="J10" s="150" t="s">
        <v>269</v>
      </c>
    </row>
    <row r="11" ht="20.25" customHeight="1" spans="1:10">
      <c r="A11" s="146"/>
      <c r="B11" s="146"/>
      <c r="C11" s="123" t="s">
        <v>262</v>
      </c>
      <c r="D11" s="149" t="s">
        <v>263</v>
      </c>
      <c r="E11" s="148" t="s">
        <v>270</v>
      </c>
      <c r="F11" s="126" t="s">
        <v>265</v>
      </c>
      <c r="G11" s="129" t="s">
        <v>266</v>
      </c>
      <c r="H11" s="126" t="s">
        <v>267</v>
      </c>
      <c r="I11" s="126" t="s">
        <v>268</v>
      </c>
      <c r="J11" s="150" t="s">
        <v>271</v>
      </c>
    </row>
    <row r="12" ht="20.25" customHeight="1" spans="1:10">
      <c r="A12" s="146"/>
      <c r="B12" s="146"/>
      <c r="C12" s="123" t="s">
        <v>262</v>
      </c>
      <c r="D12" s="149" t="s">
        <v>263</v>
      </c>
      <c r="E12" s="148" t="s">
        <v>272</v>
      </c>
      <c r="F12" s="126" t="s">
        <v>265</v>
      </c>
      <c r="G12" s="129" t="s">
        <v>266</v>
      </c>
      <c r="H12" s="126" t="s">
        <v>267</v>
      </c>
      <c r="I12" s="126" t="s">
        <v>268</v>
      </c>
      <c r="J12" s="150" t="s">
        <v>271</v>
      </c>
    </row>
    <row r="13" ht="20.25" customHeight="1" spans="1:10">
      <c r="A13" s="146"/>
      <c r="B13" s="146"/>
      <c r="C13" s="123" t="s">
        <v>273</v>
      </c>
      <c r="D13" s="149" t="s">
        <v>274</v>
      </c>
      <c r="E13" s="148" t="s">
        <v>275</v>
      </c>
      <c r="F13" s="126" t="s">
        <v>265</v>
      </c>
      <c r="G13" s="129" t="s">
        <v>266</v>
      </c>
      <c r="H13" s="126" t="s">
        <v>267</v>
      </c>
      <c r="I13" s="126" t="s">
        <v>268</v>
      </c>
      <c r="J13" s="150" t="s">
        <v>271</v>
      </c>
    </row>
    <row r="14" ht="20.25" customHeight="1" spans="1:10">
      <c r="A14" s="146"/>
      <c r="B14" s="146"/>
      <c r="C14" s="123" t="s">
        <v>276</v>
      </c>
      <c r="D14" s="149" t="s">
        <v>277</v>
      </c>
      <c r="E14" s="148" t="s">
        <v>278</v>
      </c>
      <c r="F14" s="126" t="s">
        <v>265</v>
      </c>
      <c r="G14" s="129" t="s">
        <v>266</v>
      </c>
      <c r="H14" s="126" t="s">
        <v>267</v>
      </c>
      <c r="I14" s="126" t="s">
        <v>268</v>
      </c>
      <c r="J14" s="150" t="s">
        <v>271</v>
      </c>
    </row>
    <row r="15" ht="37" customHeight="1" spans="1:10">
      <c r="A15" s="151" t="s">
        <v>244</v>
      </c>
      <c r="B15" s="146" t="s">
        <v>279</v>
      </c>
      <c r="C15" s="130"/>
      <c r="D15" s="130"/>
      <c r="E15" s="130"/>
      <c r="F15" s="130"/>
      <c r="G15" s="130"/>
      <c r="H15" s="130"/>
      <c r="I15" s="130"/>
      <c r="J15" s="146"/>
    </row>
    <row r="16" ht="20.25" customHeight="1" spans="1:10">
      <c r="A16" s="146"/>
      <c r="B16" s="146"/>
      <c r="C16" s="146" t="s">
        <v>262</v>
      </c>
      <c r="D16" s="152" t="s">
        <v>280</v>
      </c>
      <c r="E16" s="150" t="s">
        <v>119</v>
      </c>
      <c r="F16" s="128" t="s">
        <v>265</v>
      </c>
      <c r="G16" s="131" t="s">
        <v>281</v>
      </c>
      <c r="H16" s="128" t="s">
        <v>282</v>
      </c>
      <c r="I16" s="128" t="s">
        <v>268</v>
      </c>
      <c r="J16" s="150" t="s">
        <v>279</v>
      </c>
    </row>
    <row r="17" ht="20.25" customHeight="1" spans="1:10">
      <c r="A17" s="146"/>
      <c r="B17" s="146"/>
      <c r="C17" s="146" t="s">
        <v>262</v>
      </c>
      <c r="D17" s="152" t="s">
        <v>263</v>
      </c>
      <c r="E17" s="150" t="s">
        <v>283</v>
      </c>
      <c r="F17" s="128" t="s">
        <v>265</v>
      </c>
      <c r="G17" s="131" t="s">
        <v>284</v>
      </c>
      <c r="H17" s="128" t="s">
        <v>285</v>
      </c>
      <c r="I17" s="128" t="s">
        <v>268</v>
      </c>
      <c r="J17" s="150" t="s">
        <v>279</v>
      </c>
    </row>
    <row r="18" ht="20.25" customHeight="1" spans="1:10">
      <c r="A18" s="146"/>
      <c r="B18" s="146"/>
      <c r="C18" s="146" t="s">
        <v>262</v>
      </c>
      <c r="D18" s="152" t="s">
        <v>286</v>
      </c>
      <c r="E18" s="150" t="s">
        <v>287</v>
      </c>
      <c r="F18" s="128" t="s">
        <v>265</v>
      </c>
      <c r="G18" s="131" t="s">
        <v>288</v>
      </c>
      <c r="H18" s="128" t="s">
        <v>289</v>
      </c>
      <c r="I18" s="128" t="s">
        <v>268</v>
      </c>
      <c r="J18" s="150" t="s">
        <v>279</v>
      </c>
    </row>
    <row r="19" ht="20.25" customHeight="1" spans="1:10">
      <c r="A19" s="146"/>
      <c r="B19" s="146"/>
      <c r="C19" s="146" t="s">
        <v>273</v>
      </c>
      <c r="D19" s="152" t="s">
        <v>274</v>
      </c>
      <c r="E19" s="150" t="s">
        <v>266</v>
      </c>
      <c r="F19" s="128" t="s">
        <v>265</v>
      </c>
      <c r="G19" s="131" t="s">
        <v>290</v>
      </c>
      <c r="H19" s="128" t="s">
        <v>267</v>
      </c>
      <c r="I19" s="128" t="s">
        <v>268</v>
      </c>
      <c r="J19" s="150" t="s">
        <v>279</v>
      </c>
    </row>
    <row r="20" ht="20.25" customHeight="1" spans="1:10">
      <c r="A20" s="146"/>
      <c r="B20" s="146"/>
      <c r="C20" s="146" t="s">
        <v>276</v>
      </c>
      <c r="D20" s="152" t="s">
        <v>277</v>
      </c>
      <c r="E20" s="150" t="s">
        <v>266</v>
      </c>
      <c r="F20" s="128" t="s">
        <v>265</v>
      </c>
      <c r="G20" s="131" t="s">
        <v>278</v>
      </c>
      <c r="H20" s="128" t="s">
        <v>267</v>
      </c>
      <c r="I20" s="128" t="s">
        <v>268</v>
      </c>
      <c r="J20" s="150" t="s">
        <v>279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左云霞</cp:lastModifiedBy>
  <dcterms:created xsi:type="dcterms:W3CDTF">2025-02-25T02:28:00Z</dcterms:created>
  <dcterms:modified xsi:type="dcterms:W3CDTF">2026-03-12T01:03:00Z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22C761DAEAE244BB9F26A51CB86ACF96_13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